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hy A\OneDrive - MAUSD\Documents\MENU PROJECT\Production RECORDS\"/>
    </mc:Choice>
  </mc:AlternateContent>
  <xr:revisionPtr revIDLastSave="0" documentId="8_{DD497F84-1FA0-4ED9-9013-69E18BEE1D3C}" xr6:coauthVersionLast="47" xr6:coauthVersionMax="47" xr10:uidLastSave="{00000000-0000-0000-0000-000000000000}"/>
  <bookViews>
    <workbookView xWindow="-108" yWindow="-108" windowWidth="23256" windowHeight="12576" tabRatio="710" activeTab="4" xr2:uid="{00000000-000D-0000-FFFF-FFFF00000000}"/>
  </bookViews>
  <sheets>
    <sheet name="Weekly Menus" sheetId="7" r:id="rId1"/>
    <sheet name="K-8 (combined)" sheetId="21" r:id="rId2"/>
    <sheet name="9-12" sheetId="3" r:id="rId3"/>
    <sheet name="K-8 (combined) Prod Rec" sheetId="22" r:id="rId4"/>
    <sheet name="9-12 Production Records" sheetId="18" r:id="rId5"/>
  </sheets>
  <definedNames>
    <definedName name="AgeGradeGroups" localSheetId="1">#REF!</definedName>
    <definedName name="AgeGradeGroups" localSheetId="3">#REF!</definedName>
    <definedName name="AgeGradeGroup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8" i="3" l="1"/>
  <c r="C162" i="18"/>
  <c r="A177" i="18"/>
  <c r="A177" i="22"/>
  <c r="C177" i="22"/>
  <c r="G177" i="22"/>
  <c r="H177" i="22"/>
  <c r="I177" i="22"/>
  <c r="J177" i="22"/>
  <c r="P177" i="22" s="1"/>
  <c r="K177" i="22"/>
  <c r="L177" i="22"/>
  <c r="M177" i="22"/>
  <c r="N177" i="22"/>
  <c r="O177" i="22"/>
  <c r="C177" i="18"/>
  <c r="G177" i="18"/>
  <c r="H177" i="18"/>
  <c r="I177" i="18"/>
  <c r="J177" i="18"/>
  <c r="K177" i="18"/>
  <c r="L177" i="18"/>
  <c r="M177" i="18"/>
  <c r="N177" i="18"/>
  <c r="O177" i="18"/>
  <c r="P177" i="18"/>
  <c r="A20" i="18"/>
  <c r="C20" i="18"/>
  <c r="G20" i="18"/>
  <c r="H20" i="18"/>
  <c r="I20" i="18"/>
  <c r="J20" i="18"/>
  <c r="K20" i="18"/>
  <c r="L20" i="18"/>
  <c r="M20" i="18"/>
  <c r="N20" i="18"/>
  <c r="O20" i="18"/>
  <c r="A21" i="18"/>
  <c r="C21" i="18"/>
  <c r="G21" i="18"/>
  <c r="H21" i="18"/>
  <c r="I21" i="18"/>
  <c r="J21" i="18"/>
  <c r="P21" i="18" s="1"/>
  <c r="K21" i="18"/>
  <c r="L21" i="18"/>
  <c r="M21" i="18"/>
  <c r="N21" i="18"/>
  <c r="O21" i="18"/>
  <c r="A53" i="18"/>
  <c r="C53" i="18"/>
  <c r="G53" i="18"/>
  <c r="H53" i="18"/>
  <c r="I53" i="18"/>
  <c r="J53" i="18"/>
  <c r="K53" i="18"/>
  <c r="L53" i="18"/>
  <c r="M53" i="18"/>
  <c r="N53" i="18"/>
  <c r="O53" i="18"/>
  <c r="A54" i="18"/>
  <c r="C54" i="18"/>
  <c r="G54" i="18"/>
  <c r="H54" i="18"/>
  <c r="I54" i="18"/>
  <c r="J54" i="18"/>
  <c r="K54" i="18"/>
  <c r="L54" i="18"/>
  <c r="M54" i="18"/>
  <c r="N54" i="18"/>
  <c r="O54" i="18"/>
  <c r="A55" i="18"/>
  <c r="C55" i="18"/>
  <c r="G55" i="18"/>
  <c r="H55" i="18"/>
  <c r="I55" i="18"/>
  <c r="J55" i="18"/>
  <c r="K55" i="18"/>
  <c r="L55" i="18"/>
  <c r="M55" i="18"/>
  <c r="N55" i="18"/>
  <c r="O55" i="18"/>
  <c r="P54" i="18" l="1"/>
  <c r="P53" i="18"/>
  <c r="P55" i="18"/>
  <c r="P20" i="18"/>
  <c r="F84" i="21"/>
  <c r="F86" i="21" s="1"/>
  <c r="F113" i="21"/>
  <c r="F115" i="21" s="1"/>
  <c r="F142" i="21"/>
  <c r="F144" i="21" s="1"/>
  <c r="F55" i="21"/>
  <c r="F57" i="21" s="1"/>
  <c r="F26" i="21"/>
  <c r="F28" i="21" s="1"/>
  <c r="A10" i="3"/>
  <c r="F142" i="3"/>
  <c r="F144" i="3" s="1"/>
  <c r="F113" i="3"/>
  <c r="F115" i="3" s="1"/>
  <c r="F84" i="3"/>
  <c r="F86" i="3" s="1"/>
  <c r="F55" i="3"/>
  <c r="F57" i="3" s="1"/>
  <c r="F26" i="3"/>
  <c r="F28" i="3" s="1"/>
  <c r="F146" i="3"/>
  <c r="F148" i="3" s="1"/>
  <c r="D142" i="3"/>
  <c r="C142" i="3"/>
  <c r="D113" i="3"/>
  <c r="C113" i="3"/>
  <c r="D84" i="3"/>
  <c r="C84" i="3"/>
  <c r="C86" i="3" s="1"/>
  <c r="D55" i="3"/>
  <c r="C55" i="3"/>
  <c r="C57" i="3" s="1"/>
  <c r="D26" i="3"/>
  <c r="C26" i="3"/>
  <c r="D142" i="21"/>
  <c r="D144" i="21" s="1"/>
  <c r="C142" i="21"/>
  <c r="D113" i="21"/>
  <c r="D115" i="21" s="1"/>
  <c r="C113" i="21"/>
  <c r="D84" i="21"/>
  <c r="D86" i="21" s="1"/>
  <c r="C84" i="21"/>
  <c r="D55" i="21"/>
  <c r="D57" i="21" s="1"/>
  <c r="C55" i="21"/>
  <c r="D26" i="21"/>
  <c r="D28" i="21" s="1"/>
  <c r="C26" i="21"/>
  <c r="G160" i="22"/>
  <c r="H160" i="22"/>
  <c r="I160" i="22"/>
  <c r="J160" i="22"/>
  <c r="K160" i="22"/>
  <c r="L160" i="22"/>
  <c r="M160" i="22"/>
  <c r="N160" i="22"/>
  <c r="O160" i="22"/>
  <c r="G161" i="22"/>
  <c r="H161" i="22"/>
  <c r="I161" i="22"/>
  <c r="J161" i="22"/>
  <c r="K161" i="22"/>
  <c r="L161" i="22"/>
  <c r="M161" i="22"/>
  <c r="N161" i="22"/>
  <c r="O161" i="22"/>
  <c r="G162" i="22"/>
  <c r="H162" i="22"/>
  <c r="I162" i="22"/>
  <c r="J162" i="22"/>
  <c r="K162" i="22"/>
  <c r="L162" i="22"/>
  <c r="M162" i="22"/>
  <c r="N162" i="22"/>
  <c r="O162" i="22"/>
  <c r="G163" i="22"/>
  <c r="H163" i="22"/>
  <c r="I163" i="22"/>
  <c r="J163" i="22"/>
  <c r="K163" i="22"/>
  <c r="L163" i="22"/>
  <c r="M163" i="22"/>
  <c r="N163" i="22"/>
  <c r="O163" i="22"/>
  <c r="G164" i="22"/>
  <c r="H164" i="22"/>
  <c r="I164" i="22"/>
  <c r="J164" i="22"/>
  <c r="K164" i="22"/>
  <c r="L164" i="22"/>
  <c r="M164" i="22"/>
  <c r="N164" i="22"/>
  <c r="O164" i="22"/>
  <c r="G165" i="22"/>
  <c r="H165" i="22"/>
  <c r="I165" i="22"/>
  <c r="J165" i="22"/>
  <c r="K165" i="22"/>
  <c r="L165" i="22"/>
  <c r="M165" i="22"/>
  <c r="N165" i="22"/>
  <c r="O165" i="22"/>
  <c r="G166" i="22"/>
  <c r="H166" i="22"/>
  <c r="I166" i="22"/>
  <c r="J166" i="22"/>
  <c r="K166" i="22"/>
  <c r="L166" i="22"/>
  <c r="M166" i="22"/>
  <c r="N166" i="22"/>
  <c r="O166" i="22"/>
  <c r="G167" i="22"/>
  <c r="H167" i="22"/>
  <c r="I167" i="22"/>
  <c r="J167" i="22"/>
  <c r="K167" i="22"/>
  <c r="L167" i="22"/>
  <c r="M167" i="22"/>
  <c r="N167" i="22"/>
  <c r="O167" i="22"/>
  <c r="G168" i="22"/>
  <c r="H168" i="22"/>
  <c r="I168" i="22"/>
  <c r="J168" i="22"/>
  <c r="K168" i="22"/>
  <c r="L168" i="22"/>
  <c r="M168" i="22"/>
  <c r="N168" i="22"/>
  <c r="O168" i="22"/>
  <c r="G169" i="22"/>
  <c r="H169" i="22"/>
  <c r="I169" i="22"/>
  <c r="J169" i="22"/>
  <c r="K169" i="22"/>
  <c r="L169" i="22"/>
  <c r="M169" i="22"/>
  <c r="N169" i="22"/>
  <c r="O169" i="22"/>
  <c r="G170" i="22"/>
  <c r="H170" i="22"/>
  <c r="I170" i="22"/>
  <c r="J170" i="22"/>
  <c r="K170" i="22"/>
  <c r="L170" i="22"/>
  <c r="M170" i="22"/>
  <c r="N170" i="22"/>
  <c r="O170" i="22"/>
  <c r="G171" i="22"/>
  <c r="H171" i="22"/>
  <c r="I171" i="22"/>
  <c r="J171" i="22"/>
  <c r="K171" i="22"/>
  <c r="L171" i="22"/>
  <c r="M171" i="22"/>
  <c r="N171" i="22"/>
  <c r="O171" i="22"/>
  <c r="G172" i="22"/>
  <c r="H172" i="22"/>
  <c r="I172" i="22"/>
  <c r="J172" i="22"/>
  <c r="K172" i="22"/>
  <c r="L172" i="22"/>
  <c r="M172" i="22"/>
  <c r="N172" i="22"/>
  <c r="O172" i="22"/>
  <c r="G173" i="22"/>
  <c r="H173" i="22"/>
  <c r="I173" i="22"/>
  <c r="J173" i="22"/>
  <c r="K173" i="22"/>
  <c r="L173" i="22"/>
  <c r="M173" i="22"/>
  <c r="N173" i="22"/>
  <c r="O173" i="22"/>
  <c r="G174" i="22"/>
  <c r="H174" i="22"/>
  <c r="I174" i="22"/>
  <c r="J174" i="22"/>
  <c r="K174" i="22"/>
  <c r="L174" i="22"/>
  <c r="M174" i="22"/>
  <c r="N174" i="22"/>
  <c r="O174" i="22"/>
  <c r="G175" i="22"/>
  <c r="H175" i="22"/>
  <c r="I175" i="22"/>
  <c r="J175" i="22"/>
  <c r="K175" i="22"/>
  <c r="L175" i="22"/>
  <c r="M175" i="22"/>
  <c r="N175" i="22"/>
  <c r="O175" i="22"/>
  <c r="G176" i="22"/>
  <c r="H176" i="22"/>
  <c r="I176" i="22"/>
  <c r="J176" i="22"/>
  <c r="K176" i="22"/>
  <c r="L176" i="22"/>
  <c r="M176" i="22"/>
  <c r="N176" i="22"/>
  <c r="O176" i="22"/>
  <c r="H159" i="22"/>
  <c r="I159" i="22"/>
  <c r="J159" i="22"/>
  <c r="K159" i="22"/>
  <c r="L159" i="22"/>
  <c r="M159" i="22"/>
  <c r="N159" i="22"/>
  <c r="O159" i="22"/>
  <c r="G159" i="22"/>
  <c r="G124" i="22"/>
  <c r="H124" i="22"/>
  <c r="I124" i="22"/>
  <c r="J124" i="22"/>
  <c r="K124" i="22"/>
  <c r="L124" i="22"/>
  <c r="M124" i="22"/>
  <c r="N124" i="22"/>
  <c r="O124" i="22"/>
  <c r="G125" i="22"/>
  <c r="H125" i="22"/>
  <c r="I125" i="22"/>
  <c r="J125" i="22"/>
  <c r="K125" i="22"/>
  <c r="L125" i="22"/>
  <c r="M125" i="22"/>
  <c r="N125" i="22"/>
  <c r="O125" i="22"/>
  <c r="G126" i="22"/>
  <c r="H126" i="22"/>
  <c r="I126" i="22"/>
  <c r="J126" i="22"/>
  <c r="K126" i="22"/>
  <c r="L126" i="22"/>
  <c r="M126" i="22"/>
  <c r="N126" i="22"/>
  <c r="O126" i="22"/>
  <c r="G127" i="22"/>
  <c r="H127" i="22"/>
  <c r="I127" i="22"/>
  <c r="J127" i="22"/>
  <c r="K127" i="22"/>
  <c r="L127" i="22"/>
  <c r="M127" i="22"/>
  <c r="N127" i="22"/>
  <c r="O127" i="22"/>
  <c r="G128" i="22"/>
  <c r="H128" i="22"/>
  <c r="I128" i="22"/>
  <c r="J128" i="22"/>
  <c r="K128" i="22"/>
  <c r="L128" i="22"/>
  <c r="M128" i="22"/>
  <c r="N128" i="22"/>
  <c r="O128" i="22"/>
  <c r="G129" i="22"/>
  <c r="H129" i="22"/>
  <c r="I129" i="22"/>
  <c r="J129" i="22"/>
  <c r="K129" i="22"/>
  <c r="L129" i="22"/>
  <c r="M129" i="22"/>
  <c r="N129" i="22"/>
  <c r="O129" i="22"/>
  <c r="G130" i="22"/>
  <c r="H130" i="22"/>
  <c r="I130" i="22"/>
  <c r="J130" i="22"/>
  <c r="K130" i="22"/>
  <c r="L130" i="22"/>
  <c r="M130" i="22"/>
  <c r="N130" i="22"/>
  <c r="O130" i="22"/>
  <c r="G131" i="22"/>
  <c r="H131" i="22"/>
  <c r="I131" i="22"/>
  <c r="J131" i="22"/>
  <c r="K131" i="22"/>
  <c r="L131" i="22"/>
  <c r="M131" i="22"/>
  <c r="N131" i="22"/>
  <c r="O131" i="22"/>
  <c r="G132" i="22"/>
  <c r="H132" i="22"/>
  <c r="I132" i="22"/>
  <c r="J132" i="22"/>
  <c r="K132" i="22"/>
  <c r="L132" i="22"/>
  <c r="M132" i="22"/>
  <c r="N132" i="22"/>
  <c r="O132" i="22"/>
  <c r="G133" i="22"/>
  <c r="H133" i="22"/>
  <c r="I133" i="22"/>
  <c r="J133" i="22"/>
  <c r="K133" i="22"/>
  <c r="L133" i="22"/>
  <c r="M133" i="22"/>
  <c r="N133" i="22"/>
  <c r="O133" i="22"/>
  <c r="G134" i="22"/>
  <c r="H134" i="22"/>
  <c r="I134" i="22"/>
  <c r="J134" i="22"/>
  <c r="K134" i="22"/>
  <c r="L134" i="22"/>
  <c r="M134" i="22"/>
  <c r="N134" i="22"/>
  <c r="O134" i="22"/>
  <c r="G135" i="22"/>
  <c r="H135" i="22"/>
  <c r="I135" i="22"/>
  <c r="J135" i="22"/>
  <c r="K135" i="22"/>
  <c r="L135" i="22"/>
  <c r="M135" i="22"/>
  <c r="N135" i="22"/>
  <c r="O135" i="22"/>
  <c r="G136" i="22"/>
  <c r="H136" i="22"/>
  <c r="I136" i="22"/>
  <c r="J136" i="22"/>
  <c r="K136" i="22"/>
  <c r="L136" i="22"/>
  <c r="M136" i="22"/>
  <c r="N136" i="22"/>
  <c r="O136" i="22"/>
  <c r="G137" i="22"/>
  <c r="H137" i="22"/>
  <c r="I137" i="22"/>
  <c r="J137" i="22"/>
  <c r="K137" i="22"/>
  <c r="L137" i="22"/>
  <c r="M137" i="22"/>
  <c r="N137" i="22"/>
  <c r="O137" i="22"/>
  <c r="G138" i="22"/>
  <c r="H138" i="22"/>
  <c r="I138" i="22"/>
  <c r="J138" i="22"/>
  <c r="K138" i="22"/>
  <c r="L138" i="22"/>
  <c r="M138" i="22"/>
  <c r="N138" i="22"/>
  <c r="O138" i="22"/>
  <c r="G139" i="22"/>
  <c r="H139" i="22"/>
  <c r="I139" i="22"/>
  <c r="J139" i="22"/>
  <c r="K139" i="22"/>
  <c r="L139" i="22"/>
  <c r="M139" i="22"/>
  <c r="N139" i="22"/>
  <c r="O139" i="22"/>
  <c r="G140" i="22"/>
  <c r="H140" i="22"/>
  <c r="I140" i="22"/>
  <c r="J140" i="22"/>
  <c r="K140" i="22"/>
  <c r="L140" i="22"/>
  <c r="M140" i="22"/>
  <c r="N140" i="22"/>
  <c r="O140" i="22"/>
  <c r="H123" i="22"/>
  <c r="I123" i="22"/>
  <c r="J123" i="22"/>
  <c r="K123" i="22"/>
  <c r="L123" i="22"/>
  <c r="M123" i="22"/>
  <c r="N123" i="22"/>
  <c r="O123" i="22"/>
  <c r="G123" i="22"/>
  <c r="G88" i="22"/>
  <c r="H88" i="22"/>
  <c r="I88" i="22"/>
  <c r="J88" i="22"/>
  <c r="K88" i="22"/>
  <c r="L88" i="22"/>
  <c r="M88" i="22"/>
  <c r="N88" i="22"/>
  <c r="O88" i="22"/>
  <c r="G89" i="22"/>
  <c r="H89" i="22"/>
  <c r="I89" i="22"/>
  <c r="J89" i="22"/>
  <c r="K89" i="22"/>
  <c r="L89" i="22"/>
  <c r="M89" i="22"/>
  <c r="N89" i="22"/>
  <c r="O89" i="22"/>
  <c r="G90" i="22"/>
  <c r="H90" i="22"/>
  <c r="I90" i="22"/>
  <c r="J90" i="22"/>
  <c r="K90" i="22"/>
  <c r="L90" i="22"/>
  <c r="M90" i="22"/>
  <c r="N90" i="22"/>
  <c r="O90" i="22"/>
  <c r="G91" i="22"/>
  <c r="H91" i="22"/>
  <c r="I91" i="22"/>
  <c r="J91" i="22"/>
  <c r="K91" i="22"/>
  <c r="L91" i="22"/>
  <c r="M91" i="22"/>
  <c r="N91" i="22"/>
  <c r="O91" i="22"/>
  <c r="G92" i="22"/>
  <c r="H92" i="22"/>
  <c r="I92" i="22"/>
  <c r="J92" i="22"/>
  <c r="K92" i="22"/>
  <c r="L92" i="22"/>
  <c r="M92" i="22"/>
  <c r="N92" i="22"/>
  <c r="O92" i="22"/>
  <c r="G93" i="22"/>
  <c r="H93" i="22"/>
  <c r="I93" i="22"/>
  <c r="J93" i="22"/>
  <c r="K93" i="22"/>
  <c r="L93" i="22"/>
  <c r="M93" i="22"/>
  <c r="N93" i="22"/>
  <c r="O93" i="22"/>
  <c r="G94" i="22"/>
  <c r="H94" i="22"/>
  <c r="I94" i="22"/>
  <c r="J94" i="22"/>
  <c r="K94" i="22"/>
  <c r="L94" i="22"/>
  <c r="M94" i="22"/>
  <c r="N94" i="22"/>
  <c r="O94" i="22"/>
  <c r="G95" i="22"/>
  <c r="H95" i="22"/>
  <c r="I95" i="22"/>
  <c r="J95" i="22"/>
  <c r="K95" i="22"/>
  <c r="L95" i="22"/>
  <c r="M95" i="22"/>
  <c r="N95" i="22"/>
  <c r="O95" i="22"/>
  <c r="G96" i="22"/>
  <c r="H96" i="22"/>
  <c r="I96" i="22"/>
  <c r="J96" i="22"/>
  <c r="K96" i="22"/>
  <c r="L96" i="22"/>
  <c r="M96" i="22"/>
  <c r="N96" i="22"/>
  <c r="O96" i="22"/>
  <c r="G97" i="22"/>
  <c r="H97" i="22"/>
  <c r="I97" i="22"/>
  <c r="J97" i="22"/>
  <c r="K97" i="22"/>
  <c r="L97" i="22"/>
  <c r="M97" i="22"/>
  <c r="N97" i="22"/>
  <c r="O97" i="22"/>
  <c r="G98" i="22"/>
  <c r="H98" i="22"/>
  <c r="I98" i="22"/>
  <c r="J98" i="22"/>
  <c r="K98" i="22"/>
  <c r="L98" i="22"/>
  <c r="M98" i="22"/>
  <c r="N98" i="22"/>
  <c r="O98" i="22"/>
  <c r="G99" i="22"/>
  <c r="H99" i="22"/>
  <c r="I99" i="22"/>
  <c r="J99" i="22"/>
  <c r="K99" i="22"/>
  <c r="L99" i="22"/>
  <c r="M99" i="22"/>
  <c r="N99" i="22"/>
  <c r="O99" i="22"/>
  <c r="G100" i="22"/>
  <c r="H100" i="22"/>
  <c r="I100" i="22"/>
  <c r="J100" i="22"/>
  <c r="K100" i="22"/>
  <c r="L100" i="22"/>
  <c r="M100" i="22"/>
  <c r="N100" i="22"/>
  <c r="O100" i="22"/>
  <c r="G101" i="22"/>
  <c r="H101" i="22"/>
  <c r="I101" i="22"/>
  <c r="J101" i="22"/>
  <c r="K101" i="22"/>
  <c r="L101" i="22"/>
  <c r="M101" i="22"/>
  <c r="N101" i="22"/>
  <c r="O101" i="22"/>
  <c r="G102" i="22"/>
  <c r="H102" i="22"/>
  <c r="I102" i="22"/>
  <c r="J102" i="22"/>
  <c r="K102" i="22"/>
  <c r="L102" i="22"/>
  <c r="M102" i="22"/>
  <c r="N102" i="22"/>
  <c r="O102" i="22"/>
  <c r="G103" i="22"/>
  <c r="H103" i="22"/>
  <c r="I103" i="22"/>
  <c r="J103" i="22"/>
  <c r="K103" i="22"/>
  <c r="L103" i="22"/>
  <c r="M103" i="22"/>
  <c r="N103" i="22"/>
  <c r="O103" i="22"/>
  <c r="G104" i="22"/>
  <c r="H104" i="22"/>
  <c r="I104" i="22"/>
  <c r="J104" i="22"/>
  <c r="K104" i="22"/>
  <c r="L104" i="22"/>
  <c r="M104" i="22"/>
  <c r="N104" i="22"/>
  <c r="O104" i="22"/>
  <c r="H87" i="22"/>
  <c r="I87" i="22"/>
  <c r="J87" i="22"/>
  <c r="K87" i="22"/>
  <c r="L87" i="22"/>
  <c r="M87" i="22"/>
  <c r="N87" i="22"/>
  <c r="O87" i="22"/>
  <c r="G87" i="22"/>
  <c r="G52" i="22"/>
  <c r="H52" i="22"/>
  <c r="I52" i="22"/>
  <c r="J52" i="22"/>
  <c r="K52" i="22"/>
  <c r="L52" i="22"/>
  <c r="M52" i="22"/>
  <c r="N52" i="22"/>
  <c r="O52" i="22"/>
  <c r="G53" i="22"/>
  <c r="H53" i="22"/>
  <c r="I53" i="22"/>
  <c r="J53" i="22"/>
  <c r="K53" i="22"/>
  <c r="L53" i="22"/>
  <c r="M53" i="22"/>
  <c r="N53" i="22"/>
  <c r="O53" i="22"/>
  <c r="G54" i="22"/>
  <c r="H54" i="22"/>
  <c r="I54" i="22"/>
  <c r="J54" i="22"/>
  <c r="K54" i="22"/>
  <c r="L54" i="22"/>
  <c r="M54" i="22"/>
  <c r="N54" i="22"/>
  <c r="O54" i="22"/>
  <c r="G55" i="22"/>
  <c r="H55" i="22"/>
  <c r="I55" i="22"/>
  <c r="J55" i="22"/>
  <c r="K55" i="22"/>
  <c r="L55" i="22"/>
  <c r="M55" i="22"/>
  <c r="N55" i="22"/>
  <c r="O55" i="22"/>
  <c r="G56" i="22"/>
  <c r="H56" i="22"/>
  <c r="I56" i="22"/>
  <c r="J56" i="22"/>
  <c r="K56" i="22"/>
  <c r="L56" i="22"/>
  <c r="M56" i="22"/>
  <c r="N56" i="22"/>
  <c r="O56" i="22"/>
  <c r="G57" i="22"/>
  <c r="H57" i="22"/>
  <c r="I57" i="22"/>
  <c r="J57" i="22"/>
  <c r="K57" i="22"/>
  <c r="L57" i="22"/>
  <c r="M57" i="22"/>
  <c r="N57" i="22"/>
  <c r="O57" i="22"/>
  <c r="G58" i="22"/>
  <c r="H58" i="22"/>
  <c r="I58" i="22"/>
  <c r="J58" i="22"/>
  <c r="K58" i="22"/>
  <c r="L58" i="22"/>
  <c r="M58" i="22"/>
  <c r="N58" i="22"/>
  <c r="O58" i="22"/>
  <c r="G59" i="22"/>
  <c r="H59" i="22"/>
  <c r="I59" i="22"/>
  <c r="J59" i="22"/>
  <c r="K59" i="22"/>
  <c r="L59" i="22"/>
  <c r="M59" i="22"/>
  <c r="N59" i="22"/>
  <c r="O59" i="22"/>
  <c r="G60" i="22"/>
  <c r="H60" i="22"/>
  <c r="I60" i="22"/>
  <c r="J60" i="22"/>
  <c r="K60" i="22"/>
  <c r="L60" i="22"/>
  <c r="M60" i="22"/>
  <c r="N60" i="22"/>
  <c r="O60" i="22"/>
  <c r="G61" i="22"/>
  <c r="H61" i="22"/>
  <c r="I61" i="22"/>
  <c r="J61" i="22"/>
  <c r="K61" i="22"/>
  <c r="L61" i="22"/>
  <c r="M61" i="22"/>
  <c r="N61" i="22"/>
  <c r="O61" i="22"/>
  <c r="G62" i="22"/>
  <c r="H62" i="22"/>
  <c r="I62" i="22"/>
  <c r="J62" i="22"/>
  <c r="K62" i="22"/>
  <c r="L62" i="22"/>
  <c r="M62" i="22"/>
  <c r="N62" i="22"/>
  <c r="O62" i="22"/>
  <c r="G63" i="22"/>
  <c r="H63" i="22"/>
  <c r="I63" i="22"/>
  <c r="J63" i="22"/>
  <c r="K63" i="22"/>
  <c r="L63" i="22"/>
  <c r="M63" i="22"/>
  <c r="N63" i="22"/>
  <c r="O63" i="22"/>
  <c r="G64" i="22"/>
  <c r="H64" i="22"/>
  <c r="I64" i="22"/>
  <c r="J64" i="22"/>
  <c r="K64" i="22"/>
  <c r="L64" i="22"/>
  <c r="M64" i="22"/>
  <c r="N64" i="22"/>
  <c r="O64" i="22"/>
  <c r="G65" i="22"/>
  <c r="H65" i="22"/>
  <c r="I65" i="22"/>
  <c r="J65" i="22"/>
  <c r="K65" i="22"/>
  <c r="L65" i="22"/>
  <c r="M65" i="22"/>
  <c r="N65" i="22"/>
  <c r="O65" i="22"/>
  <c r="G66" i="22"/>
  <c r="H66" i="22"/>
  <c r="I66" i="22"/>
  <c r="J66" i="22"/>
  <c r="K66" i="22"/>
  <c r="L66" i="22"/>
  <c r="M66" i="22"/>
  <c r="N66" i="22"/>
  <c r="O66" i="22"/>
  <c r="G67" i="22"/>
  <c r="H67" i="22"/>
  <c r="I67" i="22"/>
  <c r="J67" i="22"/>
  <c r="K67" i="22"/>
  <c r="L67" i="22"/>
  <c r="M67" i="22"/>
  <c r="N67" i="22"/>
  <c r="O67" i="22"/>
  <c r="G68" i="22"/>
  <c r="H68" i="22"/>
  <c r="I68" i="22"/>
  <c r="J68" i="22"/>
  <c r="K68" i="22"/>
  <c r="L68" i="22"/>
  <c r="M68" i="22"/>
  <c r="N68" i="22"/>
  <c r="O68" i="22"/>
  <c r="H51" i="22"/>
  <c r="I51" i="22"/>
  <c r="J51" i="22"/>
  <c r="K51" i="22"/>
  <c r="L51" i="22"/>
  <c r="M51" i="22"/>
  <c r="N51" i="22"/>
  <c r="O51" i="22"/>
  <c r="G51" i="22"/>
  <c r="G16" i="22"/>
  <c r="H16" i="22"/>
  <c r="I16" i="22"/>
  <c r="J16" i="22"/>
  <c r="K16" i="22"/>
  <c r="L16" i="22"/>
  <c r="M16" i="22"/>
  <c r="N16" i="22"/>
  <c r="O16" i="22"/>
  <c r="G17" i="22"/>
  <c r="H17" i="22"/>
  <c r="I17" i="22"/>
  <c r="J17" i="22"/>
  <c r="K17" i="22"/>
  <c r="L17" i="22"/>
  <c r="M17" i="22"/>
  <c r="N17" i="22"/>
  <c r="O17" i="22"/>
  <c r="G18" i="22"/>
  <c r="H18" i="22"/>
  <c r="I18" i="22"/>
  <c r="J18" i="22"/>
  <c r="K18" i="22"/>
  <c r="L18" i="22"/>
  <c r="M18" i="22"/>
  <c r="N18" i="22"/>
  <c r="O18" i="22"/>
  <c r="G19" i="22"/>
  <c r="H19" i="22"/>
  <c r="I19" i="22"/>
  <c r="J19" i="22"/>
  <c r="K19" i="22"/>
  <c r="L19" i="22"/>
  <c r="M19" i="22"/>
  <c r="N19" i="22"/>
  <c r="O19" i="22"/>
  <c r="G20" i="22"/>
  <c r="H20" i="22"/>
  <c r="I20" i="22"/>
  <c r="J20" i="22"/>
  <c r="K20" i="22"/>
  <c r="L20" i="22"/>
  <c r="M20" i="22"/>
  <c r="N20" i="22"/>
  <c r="O20" i="22"/>
  <c r="G21" i="22"/>
  <c r="H21" i="22"/>
  <c r="I21" i="22"/>
  <c r="J21" i="22"/>
  <c r="K21" i="22"/>
  <c r="L21" i="22"/>
  <c r="M21" i="22"/>
  <c r="N21" i="22"/>
  <c r="O21" i="22"/>
  <c r="G22" i="22"/>
  <c r="H22" i="22"/>
  <c r="I22" i="22"/>
  <c r="J22" i="22"/>
  <c r="K22" i="22"/>
  <c r="L22" i="22"/>
  <c r="M22" i="22"/>
  <c r="N22" i="22"/>
  <c r="O22" i="22"/>
  <c r="G23" i="22"/>
  <c r="H23" i="22"/>
  <c r="I23" i="22"/>
  <c r="J23" i="22"/>
  <c r="K23" i="22"/>
  <c r="L23" i="22"/>
  <c r="M23" i="22"/>
  <c r="N23" i="22"/>
  <c r="O23" i="22"/>
  <c r="G24" i="22"/>
  <c r="H24" i="22"/>
  <c r="I24" i="22"/>
  <c r="J24" i="22"/>
  <c r="K24" i="22"/>
  <c r="L24" i="22"/>
  <c r="M24" i="22"/>
  <c r="N24" i="22"/>
  <c r="O24" i="22"/>
  <c r="G25" i="22"/>
  <c r="H25" i="22"/>
  <c r="I25" i="22"/>
  <c r="J25" i="22"/>
  <c r="K25" i="22"/>
  <c r="L25" i="22"/>
  <c r="M25" i="22"/>
  <c r="N25" i="22"/>
  <c r="O25" i="22"/>
  <c r="G26" i="22"/>
  <c r="H26" i="22"/>
  <c r="I26" i="22"/>
  <c r="J26" i="22"/>
  <c r="K26" i="22"/>
  <c r="L26" i="22"/>
  <c r="M26" i="22"/>
  <c r="N26" i="22"/>
  <c r="O26" i="22"/>
  <c r="G27" i="22"/>
  <c r="H27" i="22"/>
  <c r="I27" i="22"/>
  <c r="J27" i="22"/>
  <c r="K27" i="22"/>
  <c r="L27" i="22"/>
  <c r="M27" i="22"/>
  <c r="N27" i="22"/>
  <c r="O27" i="22"/>
  <c r="G28" i="22"/>
  <c r="H28" i="22"/>
  <c r="I28" i="22"/>
  <c r="J28" i="22"/>
  <c r="K28" i="22"/>
  <c r="L28" i="22"/>
  <c r="M28" i="22"/>
  <c r="N28" i="22"/>
  <c r="O28" i="22"/>
  <c r="G29" i="22"/>
  <c r="H29" i="22"/>
  <c r="I29" i="22"/>
  <c r="J29" i="22"/>
  <c r="K29" i="22"/>
  <c r="L29" i="22"/>
  <c r="M29" i="22"/>
  <c r="N29" i="22"/>
  <c r="O29" i="22"/>
  <c r="G30" i="22"/>
  <c r="H30" i="22"/>
  <c r="I30" i="22"/>
  <c r="J30" i="22"/>
  <c r="K30" i="22"/>
  <c r="L30" i="22"/>
  <c r="M30" i="22"/>
  <c r="N30" i="22"/>
  <c r="O30" i="22"/>
  <c r="G31" i="22"/>
  <c r="H31" i="22"/>
  <c r="I31" i="22"/>
  <c r="J31" i="22"/>
  <c r="K31" i="22"/>
  <c r="L31" i="22"/>
  <c r="M31" i="22"/>
  <c r="N31" i="22"/>
  <c r="O31" i="22"/>
  <c r="G32" i="22"/>
  <c r="H32" i="22"/>
  <c r="I32" i="22"/>
  <c r="J32" i="22"/>
  <c r="K32" i="22"/>
  <c r="L32" i="22"/>
  <c r="M32" i="22"/>
  <c r="N32" i="22"/>
  <c r="O32" i="22"/>
  <c r="H15" i="22"/>
  <c r="I15" i="22"/>
  <c r="J15" i="22"/>
  <c r="K15" i="22"/>
  <c r="L15" i="22"/>
  <c r="M15" i="22"/>
  <c r="N15" i="22"/>
  <c r="O15" i="22"/>
  <c r="G15" i="22"/>
  <c r="C160" i="22"/>
  <c r="C161" i="22"/>
  <c r="C162" i="22"/>
  <c r="C163" i="22"/>
  <c r="C164" i="22"/>
  <c r="C165" i="22"/>
  <c r="C166" i="22"/>
  <c r="C167" i="22"/>
  <c r="C168" i="22"/>
  <c r="C169" i="22"/>
  <c r="C170" i="22"/>
  <c r="C171" i="22"/>
  <c r="C172" i="22"/>
  <c r="C173" i="22"/>
  <c r="C174" i="22"/>
  <c r="C175" i="22"/>
  <c r="C176" i="22"/>
  <c r="C159" i="22"/>
  <c r="C124" i="22"/>
  <c r="C125" i="22"/>
  <c r="C126" i="22"/>
  <c r="C127" i="22"/>
  <c r="C128" i="22"/>
  <c r="C129" i="22"/>
  <c r="C130" i="22"/>
  <c r="C131" i="22"/>
  <c r="C132" i="22"/>
  <c r="C133" i="22"/>
  <c r="C134" i="22"/>
  <c r="C135" i="22"/>
  <c r="C136" i="22"/>
  <c r="C137" i="22"/>
  <c r="C138" i="22"/>
  <c r="C139" i="22"/>
  <c r="C140" i="22"/>
  <c r="C123" i="22"/>
  <c r="C88" i="22"/>
  <c r="C89" i="22"/>
  <c r="C90" i="22"/>
  <c r="C91" i="22"/>
  <c r="C92" i="22"/>
  <c r="C93" i="22"/>
  <c r="C94" i="22"/>
  <c r="C95" i="22"/>
  <c r="C96" i="22"/>
  <c r="C97" i="22"/>
  <c r="C98" i="22"/>
  <c r="C99" i="22"/>
  <c r="C100" i="22"/>
  <c r="C101" i="22"/>
  <c r="C102" i="22"/>
  <c r="C103" i="22"/>
  <c r="C104" i="22"/>
  <c r="C87" i="22"/>
  <c r="C52" i="22"/>
  <c r="C53" i="22"/>
  <c r="C54" i="22"/>
  <c r="C55" i="22"/>
  <c r="C56" i="22"/>
  <c r="C57" i="22"/>
  <c r="C58" i="22"/>
  <c r="C59" i="22"/>
  <c r="C60" i="22"/>
  <c r="C61" i="22"/>
  <c r="C62" i="22"/>
  <c r="C63" i="22"/>
  <c r="C64" i="22"/>
  <c r="C65" i="22"/>
  <c r="C66" i="22"/>
  <c r="C67" i="22"/>
  <c r="C68" i="22"/>
  <c r="C51" i="22"/>
  <c r="C16" i="22"/>
  <c r="C17" i="22"/>
  <c r="C18" i="22"/>
  <c r="C19" i="22"/>
  <c r="C20" i="22"/>
  <c r="C21" i="22"/>
  <c r="C22" i="22"/>
  <c r="C23" i="22"/>
  <c r="C24" i="22"/>
  <c r="C25" i="22"/>
  <c r="C26" i="22"/>
  <c r="C27" i="22"/>
  <c r="C28" i="22"/>
  <c r="C29" i="22"/>
  <c r="C30" i="22"/>
  <c r="C31" i="22"/>
  <c r="C32" i="22"/>
  <c r="C15" i="22"/>
  <c r="A176" i="22"/>
  <c r="A175" i="22"/>
  <c r="A174" i="22"/>
  <c r="A173" i="22"/>
  <c r="A172" i="22"/>
  <c r="A171" i="22"/>
  <c r="A170" i="22"/>
  <c r="A169" i="22"/>
  <c r="A168" i="22"/>
  <c r="A167" i="22"/>
  <c r="A166" i="22"/>
  <c r="A165" i="22"/>
  <c r="A164" i="22"/>
  <c r="A163" i="22"/>
  <c r="A162" i="22"/>
  <c r="A161" i="22"/>
  <c r="A160" i="22"/>
  <c r="A159" i="22"/>
  <c r="A140" i="22"/>
  <c r="A139" i="22"/>
  <c r="A138" i="22"/>
  <c r="A137" i="22"/>
  <c r="A136" i="22"/>
  <c r="A135" i="22"/>
  <c r="A134" i="22"/>
  <c r="A133" i="22"/>
  <c r="A132" i="22"/>
  <c r="A131" i="22"/>
  <c r="A130" i="22"/>
  <c r="A129" i="22"/>
  <c r="A128" i="22"/>
  <c r="A127" i="22"/>
  <c r="A126" i="22"/>
  <c r="A125" i="22"/>
  <c r="A124" i="22"/>
  <c r="A123" i="22"/>
  <c r="A104" i="22"/>
  <c r="A103" i="22"/>
  <c r="A102" i="22"/>
  <c r="A101" i="22"/>
  <c r="A100" i="22"/>
  <c r="A99" i="22"/>
  <c r="A98" i="22"/>
  <c r="A97" i="22"/>
  <c r="A96" i="22"/>
  <c r="A95" i="22"/>
  <c r="A94" i="22"/>
  <c r="A93" i="22"/>
  <c r="A92" i="22"/>
  <c r="A91" i="22"/>
  <c r="A90" i="22"/>
  <c r="A89" i="22"/>
  <c r="A88" i="22"/>
  <c r="A87" i="22"/>
  <c r="A68" i="22"/>
  <c r="A67" i="22"/>
  <c r="A66" i="22"/>
  <c r="A65" i="22"/>
  <c r="A64" i="22"/>
  <c r="A63" i="22"/>
  <c r="A62" i="22"/>
  <c r="A61" i="22"/>
  <c r="A60" i="22"/>
  <c r="A59" i="22"/>
  <c r="A58" i="22"/>
  <c r="A57" i="22"/>
  <c r="A56" i="22"/>
  <c r="A55" i="22"/>
  <c r="A54" i="22"/>
  <c r="A53" i="22"/>
  <c r="A52" i="22"/>
  <c r="A51" i="22"/>
  <c r="A32" i="22"/>
  <c r="A31" i="22"/>
  <c r="A30" i="22"/>
  <c r="A29" i="22"/>
  <c r="A28" i="22"/>
  <c r="A27" i="22"/>
  <c r="A26" i="22"/>
  <c r="A25" i="22"/>
  <c r="A24" i="22"/>
  <c r="A23" i="22"/>
  <c r="A22" i="22"/>
  <c r="A21" i="22"/>
  <c r="A20" i="22"/>
  <c r="A19" i="22"/>
  <c r="A18" i="22"/>
  <c r="A17" i="22"/>
  <c r="A16" i="22"/>
  <c r="A15" i="22"/>
  <c r="C144" i="21"/>
  <c r="L142" i="21"/>
  <c r="K142" i="21"/>
  <c r="J142" i="21"/>
  <c r="I142" i="21"/>
  <c r="H142" i="21"/>
  <c r="G142" i="21"/>
  <c r="E142" i="21"/>
  <c r="E144" i="21" s="1"/>
  <c r="M141" i="21"/>
  <c r="A141" i="21"/>
  <c r="M140" i="21"/>
  <c r="A140" i="21"/>
  <c r="M139" i="21"/>
  <c r="A139" i="21"/>
  <c r="M138" i="21"/>
  <c r="A138" i="21"/>
  <c r="M137" i="21"/>
  <c r="A137" i="21"/>
  <c r="M136" i="21"/>
  <c r="A136" i="21"/>
  <c r="M135" i="21"/>
  <c r="A135" i="21"/>
  <c r="M134" i="21"/>
  <c r="A134" i="21"/>
  <c r="M133" i="21"/>
  <c r="A133" i="21"/>
  <c r="M132" i="21"/>
  <c r="A132" i="21"/>
  <c r="M131" i="21"/>
  <c r="A131" i="21"/>
  <c r="M130" i="21"/>
  <c r="A130" i="21"/>
  <c r="M129" i="21"/>
  <c r="A129" i="21"/>
  <c r="M128" i="21"/>
  <c r="A128" i="21"/>
  <c r="M127" i="21"/>
  <c r="A127" i="21"/>
  <c r="M126" i="21"/>
  <c r="A126" i="21"/>
  <c r="M125" i="21"/>
  <c r="A125" i="21"/>
  <c r="M124" i="21"/>
  <c r="A124" i="21"/>
  <c r="M123" i="21"/>
  <c r="A123" i="21"/>
  <c r="M122" i="21"/>
  <c r="A122" i="21"/>
  <c r="B118" i="21"/>
  <c r="L113" i="21"/>
  <c r="K113" i="21"/>
  <c r="J113" i="21"/>
  <c r="I113" i="21"/>
  <c r="H113" i="21"/>
  <c r="G113" i="21"/>
  <c r="E113" i="21"/>
  <c r="E115" i="21" s="1"/>
  <c r="C115" i="21"/>
  <c r="M112" i="21"/>
  <c r="A112" i="21"/>
  <c r="M111" i="21"/>
  <c r="A111" i="21"/>
  <c r="M110" i="21"/>
  <c r="A110" i="21"/>
  <c r="M109" i="21"/>
  <c r="A109" i="21"/>
  <c r="M108" i="21"/>
  <c r="A108" i="21"/>
  <c r="M107" i="21"/>
  <c r="A107" i="21"/>
  <c r="M106" i="21"/>
  <c r="A106" i="21"/>
  <c r="M105" i="21"/>
  <c r="A105" i="21"/>
  <c r="M104" i="21"/>
  <c r="A104" i="21"/>
  <c r="M103" i="21"/>
  <c r="A103" i="21"/>
  <c r="M102" i="21"/>
  <c r="A102" i="21"/>
  <c r="M101" i="21"/>
  <c r="A101" i="21"/>
  <c r="M100" i="21"/>
  <c r="A100" i="21"/>
  <c r="M99" i="21"/>
  <c r="A99" i="21"/>
  <c r="M98" i="21"/>
  <c r="A98" i="21"/>
  <c r="M97" i="21"/>
  <c r="A97" i="21"/>
  <c r="M96" i="21"/>
  <c r="A96" i="21"/>
  <c r="M95" i="21"/>
  <c r="A95" i="21"/>
  <c r="M94" i="21"/>
  <c r="A94" i="21"/>
  <c r="M93" i="21"/>
  <c r="A93" i="21"/>
  <c r="B89" i="21"/>
  <c r="L84" i="21"/>
  <c r="K84" i="21"/>
  <c r="J84" i="21"/>
  <c r="I84" i="21"/>
  <c r="H84" i="21"/>
  <c r="G84" i="21"/>
  <c r="E84" i="21"/>
  <c r="E86" i="21"/>
  <c r="C86" i="21"/>
  <c r="M83" i="21"/>
  <c r="A83" i="21"/>
  <c r="M82" i="21"/>
  <c r="A82" i="21"/>
  <c r="M81" i="21"/>
  <c r="A81" i="21"/>
  <c r="M80" i="21"/>
  <c r="A80" i="21"/>
  <c r="M79" i="21"/>
  <c r="A79" i="21"/>
  <c r="M78" i="21"/>
  <c r="A78" i="21"/>
  <c r="M77" i="21"/>
  <c r="A77" i="21"/>
  <c r="M76" i="21"/>
  <c r="A76" i="21"/>
  <c r="M75" i="21"/>
  <c r="A75" i="21"/>
  <c r="M74" i="21"/>
  <c r="A74" i="21"/>
  <c r="M73" i="21"/>
  <c r="A73" i="21"/>
  <c r="M72" i="21"/>
  <c r="A72" i="21"/>
  <c r="M71" i="21"/>
  <c r="A71" i="21"/>
  <c r="M70" i="21"/>
  <c r="A70" i="21"/>
  <c r="M69" i="21"/>
  <c r="A69" i="21"/>
  <c r="M68" i="21"/>
  <c r="A68" i="21"/>
  <c r="M67" i="21"/>
  <c r="A67" i="21"/>
  <c r="M66" i="21"/>
  <c r="A66" i="21"/>
  <c r="M65" i="21"/>
  <c r="A65" i="21"/>
  <c r="M64" i="21"/>
  <c r="A64" i="21"/>
  <c r="B60" i="21"/>
  <c r="C57" i="21"/>
  <c r="L55" i="21"/>
  <c r="K55" i="21"/>
  <c r="J55" i="21"/>
  <c r="I55" i="21"/>
  <c r="H55" i="21"/>
  <c r="G55" i="21"/>
  <c r="E55" i="21"/>
  <c r="E57" i="21" s="1"/>
  <c r="M54" i="21"/>
  <c r="A54" i="21"/>
  <c r="M53" i="21"/>
  <c r="A53" i="21"/>
  <c r="M52" i="21"/>
  <c r="A52" i="21"/>
  <c r="M51" i="21"/>
  <c r="A51" i="21"/>
  <c r="M50" i="21"/>
  <c r="A50" i="21"/>
  <c r="M49" i="21"/>
  <c r="A49" i="21"/>
  <c r="M48" i="21"/>
  <c r="A48" i="21"/>
  <c r="M47" i="21"/>
  <c r="A47" i="21"/>
  <c r="M46" i="21"/>
  <c r="A46" i="21"/>
  <c r="M45" i="21"/>
  <c r="A45" i="21"/>
  <c r="M44" i="21"/>
  <c r="A44" i="21"/>
  <c r="M43" i="21"/>
  <c r="A43" i="21"/>
  <c r="M42" i="21"/>
  <c r="A42" i="21"/>
  <c r="M41" i="21"/>
  <c r="A41" i="21"/>
  <c r="M40" i="21"/>
  <c r="A40" i="21"/>
  <c r="M39" i="21"/>
  <c r="A39" i="21"/>
  <c r="M38" i="21"/>
  <c r="A38" i="21"/>
  <c r="M37" i="21"/>
  <c r="A37" i="21"/>
  <c r="M36" i="21"/>
  <c r="A36" i="21"/>
  <c r="M35" i="21"/>
  <c r="A35" i="21"/>
  <c r="B31" i="21"/>
  <c r="C28" i="21"/>
  <c r="L26" i="21"/>
  <c r="L146" i="21" s="1"/>
  <c r="K26" i="21"/>
  <c r="J26" i="21"/>
  <c r="I26" i="21"/>
  <c r="H26" i="21"/>
  <c r="G26" i="21"/>
  <c r="E26" i="21"/>
  <c r="E28" i="21" s="1"/>
  <c r="M25" i="21"/>
  <c r="A25" i="21"/>
  <c r="M24" i="21"/>
  <c r="A24" i="21"/>
  <c r="M23" i="21"/>
  <c r="A23" i="21"/>
  <c r="M22" i="21"/>
  <c r="A22" i="21"/>
  <c r="M21" i="21"/>
  <c r="A21" i="21"/>
  <c r="M20" i="21"/>
  <c r="A20" i="21"/>
  <c r="M19" i="21"/>
  <c r="A19" i="21"/>
  <c r="M18" i="21"/>
  <c r="A18" i="21"/>
  <c r="M17" i="21"/>
  <c r="A17" i="21"/>
  <c r="M16" i="21"/>
  <c r="A16" i="21"/>
  <c r="M15" i="21"/>
  <c r="A15" i="21"/>
  <c r="M14" i="21"/>
  <c r="A14" i="21"/>
  <c r="M13" i="21"/>
  <c r="A13" i="21"/>
  <c r="M12" i="21"/>
  <c r="A12" i="21"/>
  <c r="M11" i="21"/>
  <c r="A11" i="21"/>
  <c r="M10" i="21"/>
  <c r="A10" i="21"/>
  <c r="M9" i="21"/>
  <c r="A9" i="21"/>
  <c r="M8" i="21"/>
  <c r="A8" i="21"/>
  <c r="M7" i="21"/>
  <c r="A7" i="21"/>
  <c r="M6" i="21"/>
  <c r="A6" i="21"/>
  <c r="B2" i="21"/>
  <c r="A8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22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93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64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35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6" i="3"/>
  <c r="A7" i="3"/>
  <c r="A24" i="18"/>
  <c r="A25" i="18"/>
  <c r="A26" i="18"/>
  <c r="A27" i="18"/>
  <c r="A28" i="18"/>
  <c r="A29" i="18"/>
  <c r="A30" i="18"/>
  <c r="A31" i="18"/>
  <c r="A32" i="18"/>
  <c r="B31" i="3"/>
  <c r="B60" i="3"/>
  <c r="B89" i="3"/>
  <c r="B118" i="3"/>
  <c r="B2" i="3"/>
  <c r="H160" i="18"/>
  <c r="I160" i="18"/>
  <c r="J160" i="18"/>
  <c r="K160" i="18"/>
  <c r="L160" i="18"/>
  <c r="M160" i="18"/>
  <c r="N160" i="18"/>
  <c r="O160" i="18"/>
  <c r="H161" i="18"/>
  <c r="I161" i="18"/>
  <c r="J161" i="18"/>
  <c r="K161" i="18"/>
  <c r="L161" i="18"/>
  <c r="M161" i="18"/>
  <c r="N161" i="18"/>
  <c r="O161" i="18"/>
  <c r="H162" i="18"/>
  <c r="I162" i="18"/>
  <c r="J162" i="18"/>
  <c r="K162" i="18"/>
  <c r="L162" i="18"/>
  <c r="M162" i="18"/>
  <c r="N162" i="18"/>
  <c r="O162" i="18"/>
  <c r="H163" i="18"/>
  <c r="I163" i="18"/>
  <c r="J163" i="18"/>
  <c r="K163" i="18"/>
  <c r="L163" i="18"/>
  <c r="M163" i="18"/>
  <c r="N163" i="18"/>
  <c r="O163" i="18"/>
  <c r="H164" i="18"/>
  <c r="I164" i="18"/>
  <c r="J164" i="18"/>
  <c r="K164" i="18"/>
  <c r="L164" i="18"/>
  <c r="M164" i="18"/>
  <c r="N164" i="18"/>
  <c r="O164" i="18"/>
  <c r="H165" i="18"/>
  <c r="I165" i="18"/>
  <c r="J165" i="18"/>
  <c r="K165" i="18"/>
  <c r="L165" i="18"/>
  <c r="M165" i="18"/>
  <c r="N165" i="18"/>
  <c r="O165" i="18"/>
  <c r="H166" i="18"/>
  <c r="I166" i="18"/>
  <c r="J166" i="18"/>
  <c r="K166" i="18"/>
  <c r="L166" i="18"/>
  <c r="M166" i="18"/>
  <c r="N166" i="18"/>
  <c r="O166" i="18"/>
  <c r="H167" i="18"/>
  <c r="I167" i="18"/>
  <c r="J167" i="18"/>
  <c r="K167" i="18"/>
  <c r="L167" i="18"/>
  <c r="M167" i="18"/>
  <c r="N167" i="18"/>
  <c r="O167" i="18"/>
  <c r="H168" i="18"/>
  <c r="I168" i="18"/>
  <c r="J168" i="18"/>
  <c r="K168" i="18"/>
  <c r="L168" i="18"/>
  <c r="M168" i="18"/>
  <c r="N168" i="18"/>
  <c r="O168" i="18"/>
  <c r="H169" i="18"/>
  <c r="I169" i="18"/>
  <c r="J169" i="18"/>
  <c r="K169" i="18"/>
  <c r="L169" i="18"/>
  <c r="M169" i="18"/>
  <c r="N169" i="18"/>
  <c r="O169" i="18"/>
  <c r="H170" i="18"/>
  <c r="I170" i="18"/>
  <c r="J170" i="18"/>
  <c r="K170" i="18"/>
  <c r="L170" i="18"/>
  <c r="M170" i="18"/>
  <c r="N170" i="18"/>
  <c r="O170" i="18"/>
  <c r="H171" i="18"/>
  <c r="I171" i="18"/>
  <c r="J171" i="18"/>
  <c r="K171" i="18"/>
  <c r="L171" i="18"/>
  <c r="M171" i="18"/>
  <c r="N171" i="18"/>
  <c r="O171" i="18"/>
  <c r="H172" i="18"/>
  <c r="I172" i="18"/>
  <c r="J172" i="18"/>
  <c r="K172" i="18"/>
  <c r="L172" i="18"/>
  <c r="M172" i="18"/>
  <c r="N172" i="18"/>
  <c r="O172" i="18"/>
  <c r="H173" i="18"/>
  <c r="I173" i="18"/>
  <c r="J173" i="18"/>
  <c r="K173" i="18"/>
  <c r="L173" i="18"/>
  <c r="M173" i="18"/>
  <c r="N173" i="18"/>
  <c r="O173" i="18"/>
  <c r="H174" i="18"/>
  <c r="I174" i="18"/>
  <c r="J174" i="18"/>
  <c r="K174" i="18"/>
  <c r="L174" i="18"/>
  <c r="M174" i="18"/>
  <c r="N174" i="18"/>
  <c r="O174" i="18"/>
  <c r="H175" i="18"/>
  <c r="I175" i="18"/>
  <c r="J175" i="18"/>
  <c r="K175" i="18"/>
  <c r="L175" i="18"/>
  <c r="M175" i="18"/>
  <c r="N175" i="18"/>
  <c r="O175" i="18"/>
  <c r="H176" i="18"/>
  <c r="I176" i="18"/>
  <c r="J176" i="18"/>
  <c r="K176" i="18"/>
  <c r="L176" i="18"/>
  <c r="M176" i="18"/>
  <c r="N176" i="18"/>
  <c r="O176" i="18"/>
  <c r="I159" i="18"/>
  <c r="J159" i="18"/>
  <c r="K159" i="18"/>
  <c r="L159" i="18"/>
  <c r="M159" i="18"/>
  <c r="M179" i="18" s="1"/>
  <c r="N159" i="18"/>
  <c r="O159" i="18"/>
  <c r="H159" i="18"/>
  <c r="G160" i="18"/>
  <c r="G161" i="18"/>
  <c r="G162" i="18"/>
  <c r="G163" i="18"/>
  <c r="G164" i="18"/>
  <c r="G165" i="18"/>
  <c r="G166" i="18"/>
  <c r="G167" i="18"/>
  <c r="G168" i="18"/>
  <c r="G169" i="18"/>
  <c r="G170" i="18"/>
  <c r="G171" i="18"/>
  <c r="G172" i="18"/>
  <c r="G173" i="18"/>
  <c r="G174" i="18"/>
  <c r="G175" i="18"/>
  <c r="G176" i="18"/>
  <c r="G159" i="18"/>
  <c r="C160" i="18"/>
  <c r="C161" i="18"/>
  <c r="C163" i="18"/>
  <c r="C164" i="18"/>
  <c r="C165" i="18"/>
  <c r="C166" i="18"/>
  <c r="C167" i="18"/>
  <c r="C168" i="18"/>
  <c r="C169" i="18"/>
  <c r="C170" i="18"/>
  <c r="C171" i="18"/>
  <c r="C172" i="18"/>
  <c r="C173" i="18"/>
  <c r="C174" i="18"/>
  <c r="C175" i="18"/>
  <c r="C176" i="18"/>
  <c r="C159" i="18"/>
  <c r="H124" i="18"/>
  <c r="I124" i="18"/>
  <c r="J124" i="18"/>
  <c r="K124" i="18"/>
  <c r="L124" i="18"/>
  <c r="M124" i="18"/>
  <c r="N124" i="18"/>
  <c r="O124" i="18"/>
  <c r="H125" i="18"/>
  <c r="I125" i="18"/>
  <c r="J125" i="18"/>
  <c r="K125" i="18"/>
  <c r="L125" i="18"/>
  <c r="M125" i="18"/>
  <c r="N125" i="18"/>
  <c r="O125" i="18"/>
  <c r="H126" i="18"/>
  <c r="I126" i="18"/>
  <c r="J126" i="18"/>
  <c r="K126" i="18"/>
  <c r="L126" i="18"/>
  <c r="M126" i="18"/>
  <c r="N126" i="18"/>
  <c r="O126" i="18"/>
  <c r="H127" i="18"/>
  <c r="I127" i="18"/>
  <c r="J127" i="18"/>
  <c r="K127" i="18"/>
  <c r="L127" i="18"/>
  <c r="M127" i="18"/>
  <c r="N127" i="18"/>
  <c r="O127" i="18"/>
  <c r="H128" i="18"/>
  <c r="I128" i="18"/>
  <c r="J128" i="18"/>
  <c r="K128" i="18"/>
  <c r="L128" i="18"/>
  <c r="M128" i="18"/>
  <c r="N128" i="18"/>
  <c r="O128" i="18"/>
  <c r="H129" i="18"/>
  <c r="I129" i="18"/>
  <c r="J129" i="18"/>
  <c r="K129" i="18"/>
  <c r="L129" i="18"/>
  <c r="M129" i="18"/>
  <c r="N129" i="18"/>
  <c r="O129" i="18"/>
  <c r="H130" i="18"/>
  <c r="I130" i="18"/>
  <c r="J130" i="18"/>
  <c r="K130" i="18"/>
  <c r="L130" i="18"/>
  <c r="M130" i="18"/>
  <c r="N130" i="18"/>
  <c r="O130" i="18"/>
  <c r="H131" i="18"/>
  <c r="I131" i="18"/>
  <c r="J131" i="18"/>
  <c r="K131" i="18"/>
  <c r="L131" i="18"/>
  <c r="M131" i="18"/>
  <c r="N131" i="18"/>
  <c r="O131" i="18"/>
  <c r="H132" i="18"/>
  <c r="I132" i="18"/>
  <c r="J132" i="18"/>
  <c r="K132" i="18"/>
  <c r="L132" i="18"/>
  <c r="M132" i="18"/>
  <c r="N132" i="18"/>
  <c r="O132" i="18"/>
  <c r="H133" i="18"/>
  <c r="I133" i="18"/>
  <c r="J133" i="18"/>
  <c r="K133" i="18"/>
  <c r="L133" i="18"/>
  <c r="M133" i="18"/>
  <c r="N133" i="18"/>
  <c r="O133" i="18"/>
  <c r="H134" i="18"/>
  <c r="I134" i="18"/>
  <c r="J134" i="18"/>
  <c r="K134" i="18"/>
  <c r="L134" i="18"/>
  <c r="M134" i="18"/>
  <c r="N134" i="18"/>
  <c r="O134" i="18"/>
  <c r="H135" i="18"/>
  <c r="I135" i="18"/>
  <c r="J135" i="18"/>
  <c r="K135" i="18"/>
  <c r="L135" i="18"/>
  <c r="M135" i="18"/>
  <c r="N135" i="18"/>
  <c r="O135" i="18"/>
  <c r="H136" i="18"/>
  <c r="I136" i="18"/>
  <c r="J136" i="18"/>
  <c r="K136" i="18"/>
  <c r="L136" i="18"/>
  <c r="M136" i="18"/>
  <c r="N136" i="18"/>
  <c r="O136" i="18"/>
  <c r="H137" i="18"/>
  <c r="I137" i="18"/>
  <c r="J137" i="18"/>
  <c r="K137" i="18"/>
  <c r="L137" i="18"/>
  <c r="M137" i="18"/>
  <c r="N137" i="18"/>
  <c r="O137" i="18"/>
  <c r="H138" i="18"/>
  <c r="I138" i="18"/>
  <c r="J138" i="18"/>
  <c r="K138" i="18"/>
  <c r="L138" i="18"/>
  <c r="M138" i="18"/>
  <c r="N138" i="18"/>
  <c r="O138" i="18"/>
  <c r="H139" i="18"/>
  <c r="I139" i="18"/>
  <c r="J139" i="18"/>
  <c r="K139" i="18"/>
  <c r="L139" i="18"/>
  <c r="M139" i="18"/>
  <c r="N139" i="18"/>
  <c r="O139" i="18"/>
  <c r="H140" i="18"/>
  <c r="I140" i="18"/>
  <c r="J140" i="18"/>
  <c r="K140" i="18"/>
  <c r="L140" i="18"/>
  <c r="M140" i="18"/>
  <c r="N140" i="18"/>
  <c r="O140" i="18"/>
  <c r="I123" i="18"/>
  <c r="J123" i="18"/>
  <c r="K123" i="18"/>
  <c r="L123" i="18"/>
  <c r="M123" i="18"/>
  <c r="N123" i="18"/>
  <c r="O123" i="18"/>
  <c r="H123" i="18"/>
  <c r="G124" i="18"/>
  <c r="G125" i="18"/>
  <c r="G126" i="18"/>
  <c r="G127" i="18"/>
  <c r="G128" i="18"/>
  <c r="G129" i="18"/>
  <c r="G130" i="18"/>
  <c r="G131" i="18"/>
  <c r="G132" i="18"/>
  <c r="G133" i="18"/>
  <c r="G134" i="18"/>
  <c r="G135" i="18"/>
  <c r="G136" i="18"/>
  <c r="G137" i="18"/>
  <c r="G138" i="18"/>
  <c r="G139" i="18"/>
  <c r="G140" i="18"/>
  <c r="G123" i="18"/>
  <c r="C124" i="18"/>
  <c r="C125" i="18"/>
  <c r="C126" i="18"/>
  <c r="C127" i="18"/>
  <c r="C128" i="18"/>
  <c r="C129" i="18"/>
  <c r="C130" i="18"/>
  <c r="C131" i="18"/>
  <c r="C132" i="18"/>
  <c r="C133" i="18"/>
  <c r="C134" i="18"/>
  <c r="C135" i="18"/>
  <c r="C136" i="18"/>
  <c r="C137" i="18"/>
  <c r="C138" i="18"/>
  <c r="C139" i="18"/>
  <c r="C140" i="18"/>
  <c r="C123" i="18"/>
  <c r="H88" i="18"/>
  <c r="I88" i="18"/>
  <c r="J88" i="18"/>
  <c r="K88" i="18"/>
  <c r="L88" i="18"/>
  <c r="M88" i="18"/>
  <c r="N88" i="18"/>
  <c r="O88" i="18"/>
  <c r="H89" i="18"/>
  <c r="I89" i="18"/>
  <c r="J89" i="18"/>
  <c r="K89" i="18"/>
  <c r="L89" i="18"/>
  <c r="M89" i="18"/>
  <c r="N89" i="18"/>
  <c r="O89" i="18"/>
  <c r="H90" i="18"/>
  <c r="I90" i="18"/>
  <c r="J90" i="18"/>
  <c r="K90" i="18"/>
  <c r="L90" i="18"/>
  <c r="M90" i="18"/>
  <c r="N90" i="18"/>
  <c r="O90" i="18"/>
  <c r="H91" i="18"/>
  <c r="I91" i="18"/>
  <c r="J91" i="18"/>
  <c r="K91" i="18"/>
  <c r="L91" i="18"/>
  <c r="M91" i="18"/>
  <c r="N91" i="18"/>
  <c r="O91" i="18"/>
  <c r="H92" i="18"/>
  <c r="I92" i="18"/>
  <c r="J92" i="18"/>
  <c r="K92" i="18"/>
  <c r="L92" i="18"/>
  <c r="M92" i="18"/>
  <c r="N92" i="18"/>
  <c r="O92" i="18"/>
  <c r="H93" i="18"/>
  <c r="I93" i="18"/>
  <c r="J93" i="18"/>
  <c r="K93" i="18"/>
  <c r="L93" i="18"/>
  <c r="M93" i="18"/>
  <c r="N93" i="18"/>
  <c r="O93" i="18"/>
  <c r="H94" i="18"/>
  <c r="I94" i="18"/>
  <c r="J94" i="18"/>
  <c r="K94" i="18"/>
  <c r="L94" i="18"/>
  <c r="M94" i="18"/>
  <c r="N94" i="18"/>
  <c r="O94" i="18"/>
  <c r="H95" i="18"/>
  <c r="I95" i="18"/>
  <c r="J95" i="18"/>
  <c r="K95" i="18"/>
  <c r="L95" i="18"/>
  <c r="M95" i="18"/>
  <c r="N95" i="18"/>
  <c r="O95" i="18"/>
  <c r="H96" i="18"/>
  <c r="I96" i="18"/>
  <c r="J96" i="18"/>
  <c r="K96" i="18"/>
  <c r="L96" i="18"/>
  <c r="M96" i="18"/>
  <c r="N96" i="18"/>
  <c r="O96" i="18"/>
  <c r="H97" i="18"/>
  <c r="I97" i="18"/>
  <c r="J97" i="18"/>
  <c r="K97" i="18"/>
  <c r="L97" i="18"/>
  <c r="M97" i="18"/>
  <c r="N97" i="18"/>
  <c r="O97" i="18"/>
  <c r="H98" i="18"/>
  <c r="I98" i="18"/>
  <c r="J98" i="18"/>
  <c r="K98" i="18"/>
  <c r="L98" i="18"/>
  <c r="M98" i="18"/>
  <c r="N98" i="18"/>
  <c r="O98" i="18"/>
  <c r="H99" i="18"/>
  <c r="I99" i="18"/>
  <c r="J99" i="18"/>
  <c r="K99" i="18"/>
  <c r="L99" i="18"/>
  <c r="M99" i="18"/>
  <c r="N99" i="18"/>
  <c r="O99" i="18"/>
  <c r="H100" i="18"/>
  <c r="I100" i="18"/>
  <c r="J100" i="18"/>
  <c r="K100" i="18"/>
  <c r="L100" i="18"/>
  <c r="M100" i="18"/>
  <c r="N100" i="18"/>
  <c r="O100" i="18"/>
  <c r="H101" i="18"/>
  <c r="I101" i="18"/>
  <c r="J101" i="18"/>
  <c r="K101" i="18"/>
  <c r="L101" i="18"/>
  <c r="M101" i="18"/>
  <c r="N101" i="18"/>
  <c r="O101" i="18"/>
  <c r="H102" i="18"/>
  <c r="I102" i="18"/>
  <c r="J102" i="18"/>
  <c r="K102" i="18"/>
  <c r="L102" i="18"/>
  <c r="M102" i="18"/>
  <c r="N102" i="18"/>
  <c r="O102" i="18"/>
  <c r="H103" i="18"/>
  <c r="I103" i="18"/>
  <c r="J103" i="18"/>
  <c r="K103" i="18"/>
  <c r="L103" i="18"/>
  <c r="M103" i="18"/>
  <c r="N103" i="18"/>
  <c r="O103" i="18"/>
  <c r="H104" i="18"/>
  <c r="I104" i="18"/>
  <c r="J104" i="18"/>
  <c r="K104" i="18"/>
  <c r="L104" i="18"/>
  <c r="M104" i="18"/>
  <c r="N104" i="18"/>
  <c r="O104" i="18"/>
  <c r="I87" i="18"/>
  <c r="J87" i="18"/>
  <c r="K87" i="18"/>
  <c r="L87" i="18"/>
  <c r="M87" i="18"/>
  <c r="N87" i="18"/>
  <c r="O87" i="18"/>
  <c r="H87" i="18"/>
  <c r="G88" i="18"/>
  <c r="G89" i="18"/>
  <c r="G90" i="18"/>
  <c r="G91" i="18"/>
  <c r="G92" i="18"/>
  <c r="G93" i="18"/>
  <c r="G94" i="18"/>
  <c r="G95" i="18"/>
  <c r="G96" i="18"/>
  <c r="G97" i="18"/>
  <c r="G98" i="18"/>
  <c r="G99" i="18"/>
  <c r="G100" i="18"/>
  <c r="G101" i="18"/>
  <c r="G102" i="18"/>
  <c r="G103" i="18"/>
  <c r="G104" i="18"/>
  <c r="G87" i="18"/>
  <c r="C88" i="18"/>
  <c r="C89" i="18"/>
  <c r="C90" i="18"/>
  <c r="C91" i="18"/>
  <c r="C92" i="18"/>
  <c r="C93" i="18"/>
  <c r="C94" i="18"/>
  <c r="C95" i="18"/>
  <c r="C96" i="18"/>
  <c r="C97" i="18"/>
  <c r="C98" i="18"/>
  <c r="C99" i="18"/>
  <c r="C100" i="18"/>
  <c r="C101" i="18"/>
  <c r="C102" i="18"/>
  <c r="C103" i="18"/>
  <c r="C104" i="18"/>
  <c r="C87" i="18"/>
  <c r="G52" i="18"/>
  <c r="G56" i="18"/>
  <c r="G57" i="18"/>
  <c r="G58" i="18"/>
  <c r="G59" i="18"/>
  <c r="G60" i="18"/>
  <c r="G61" i="18"/>
  <c r="G62" i="18"/>
  <c r="G63" i="18"/>
  <c r="G64" i="18"/>
  <c r="G65" i="18"/>
  <c r="G66" i="18"/>
  <c r="G67" i="18"/>
  <c r="G68" i="18"/>
  <c r="H52" i="18"/>
  <c r="I52" i="18"/>
  <c r="J52" i="18"/>
  <c r="K52" i="18"/>
  <c r="L52" i="18"/>
  <c r="M52" i="18"/>
  <c r="N52" i="18"/>
  <c r="O52" i="18"/>
  <c r="H56" i="18"/>
  <c r="I56" i="18"/>
  <c r="J56" i="18"/>
  <c r="K56" i="18"/>
  <c r="L56" i="18"/>
  <c r="M56" i="18"/>
  <c r="N56" i="18"/>
  <c r="O56" i="18"/>
  <c r="H57" i="18"/>
  <c r="I57" i="18"/>
  <c r="J57" i="18"/>
  <c r="K57" i="18"/>
  <c r="L57" i="18"/>
  <c r="M57" i="18"/>
  <c r="N57" i="18"/>
  <c r="O57" i="18"/>
  <c r="H58" i="18"/>
  <c r="I58" i="18"/>
  <c r="J58" i="18"/>
  <c r="K58" i="18"/>
  <c r="L58" i="18"/>
  <c r="M58" i="18"/>
  <c r="N58" i="18"/>
  <c r="O58" i="18"/>
  <c r="H59" i="18"/>
  <c r="I59" i="18"/>
  <c r="J59" i="18"/>
  <c r="K59" i="18"/>
  <c r="L59" i="18"/>
  <c r="M59" i="18"/>
  <c r="N59" i="18"/>
  <c r="O59" i="18"/>
  <c r="H60" i="18"/>
  <c r="I60" i="18"/>
  <c r="J60" i="18"/>
  <c r="K60" i="18"/>
  <c r="L60" i="18"/>
  <c r="M60" i="18"/>
  <c r="N60" i="18"/>
  <c r="O60" i="18"/>
  <c r="H61" i="18"/>
  <c r="I61" i="18"/>
  <c r="J61" i="18"/>
  <c r="K61" i="18"/>
  <c r="L61" i="18"/>
  <c r="M61" i="18"/>
  <c r="N61" i="18"/>
  <c r="O61" i="18"/>
  <c r="H62" i="18"/>
  <c r="I62" i="18"/>
  <c r="J62" i="18"/>
  <c r="K62" i="18"/>
  <c r="L62" i="18"/>
  <c r="M62" i="18"/>
  <c r="N62" i="18"/>
  <c r="O62" i="18"/>
  <c r="H63" i="18"/>
  <c r="I63" i="18"/>
  <c r="J63" i="18"/>
  <c r="K63" i="18"/>
  <c r="L63" i="18"/>
  <c r="M63" i="18"/>
  <c r="N63" i="18"/>
  <c r="O63" i="18"/>
  <c r="H64" i="18"/>
  <c r="I64" i="18"/>
  <c r="J64" i="18"/>
  <c r="K64" i="18"/>
  <c r="L64" i="18"/>
  <c r="M64" i="18"/>
  <c r="N64" i="18"/>
  <c r="O64" i="18"/>
  <c r="H65" i="18"/>
  <c r="I65" i="18"/>
  <c r="J65" i="18"/>
  <c r="K65" i="18"/>
  <c r="L65" i="18"/>
  <c r="M65" i="18"/>
  <c r="N65" i="18"/>
  <c r="O65" i="18"/>
  <c r="H66" i="18"/>
  <c r="I66" i="18"/>
  <c r="J66" i="18"/>
  <c r="K66" i="18"/>
  <c r="L66" i="18"/>
  <c r="M66" i="18"/>
  <c r="N66" i="18"/>
  <c r="O66" i="18"/>
  <c r="H67" i="18"/>
  <c r="I67" i="18"/>
  <c r="J67" i="18"/>
  <c r="K67" i="18"/>
  <c r="L67" i="18"/>
  <c r="M67" i="18"/>
  <c r="N67" i="18"/>
  <c r="O67" i="18"/>
  <c r="H68" i="18"/>
  <c r="I68" i="18"/>
  <c r="J68" i="18"/>
  <c r="K68" i="18"/>
  <c r="L68" i="18"/>
  <c r="M68" i="18"/>
  <c r="N68" i="18"/>
  <c r="O68" i="18"/>
  <c r="I51" i="18"/>
  <c r="J51" i="18"/>
  <c r="K51" i="18"/>
  <c r="P51" i="18" s="1"/>
  <c r="L51" i="18"/>
  <c r="M51" i="18"/>
  <c r="N51" i="18"/>
  <c r="O51" i="18"/>
  <c r="H51" i="18"/>
  <c r="G51" i="18"/>
  <c r="C52" i="18"/>
  <c r="C56" i="18"/>
  <c r="C57" i="18"/>
  <c r="C58" i="18"/>
  <c r="C59" i="18"/>
  <c r="C60" i="18"/>
  <c r="C61" i="18"/>
  <c r="C62" i="18"/>
  <c r="C63" i="18"/>
  <c r="C64" i="18"/>
  <c r="C65" i="18"/>
  <c r="C66" i="18"/>
  <c r="C67" i="18"/>
  <c r="C68" i="18"/>
  <c r="C51" i="18"/>
  <c r="G16" i="18"/>
  <c r="H16" i="18"/>
  <c r="I16" i="18"/>
  <c r="J16" i="18"/>
  <c r="K16" i="18"/>
  <c r="L16" i="18"/>
  <c r="M16" i="18"/>
  <c r="N16" i="18"/>
  <c r="O16" i="18"/>
  <c r="G17" i="18"/>
  <c r="H17" i="18"/>
  <c r="I17" i="18"/>
  <c r="J17" i="18"/>
  <c r="K17" i="18"/>
  <c r="L17" i="18"/>
  <c r="M17" i="18"/>
  <c r="N17" i="18"/>
  <c r="O17" i="18"/>
  <c r="G18" i="18"/>
  <c r="H18" i="18"/>
  <c r="I18" i="18"/>
  <c r="J18" i="18"/>
  <c r="K18" i="18"/>
  <c r="L18" i="18"/>
  <c r="M18" i="18"/>
  <c r="N18" i="18"/>
  <c r="O18" i="18"/>
  <c r="G19" i="18"/>
  <c r="H19" i="18"/>
  <c r="I19" i="18"/>
  <c r="J19" i="18"/>
  <c r="K19" i="18"/>
  <c r="L19" i="18"/>
  <c r="M19" i="18"/>
  <c r="N19" i="18"/>
  <c r="O19" i="18"/>
  <c r="G22" i="18"/>
  <c r="H22" i="18"/>
  <c r="I22" i="18"/>
  <c r="J22" i="18"/>
  <c r="K22" i="18"/>
  <c r="L22" i="18"/>
  <c r="M22" i="18"/>
  <c r="N22" i="18"/>
  <c r="O22" i="18"/>
  <c r="G23" i="18"/>
  <c r="H23" i="18"/>
  <c r="I23" i="18"/>
  <c r="J23" i="18"/>
  <c r="K23" i="18"/>
  <c r="L23" i="18"/>
  <c r="M23" i="18"/>
  <c r="N23" i="18"/>
  <c r="O23" i="18"/>
  <c r="G24" i="18"/>
  <c r="H24" i="18"/>
  <c r="I24" i="18"/>
  <c r="J24" i="18"/>
  <c r="K24" i="18"/>
  <c r="L24" i="18"/>
  <c r="M24" i="18"/>
  <c r="N24" i="18"/>
  <c r="O24" i="18"/>
  <c r="G25" i="18"/>
  <c r="H25" i="18"/>
  <c r="I25" i="18"/>
  <c r="J25" i="18"/>
  <c r="K25" i="18"/>
  <c r="L25" i="18"/>
  <c r="M25" i="18"/>
  <c r="N25" i="18"/>
  <c r="O25" i="18"/>
  <c r="G26" i="18"/>
  <c r="H26" i="18"/>
  <c r="I26" i="18"/>
  <c r="J26" i="18"/>
  <c r="K26" i="18"/>
  <c r="L26" i="18"/>
  <c r="M26" i="18"/>
  <c r="N26" i="18"/>
  <c r="O26" i="18"/>
  <c r="G27" i="18"/>
  <c r="H27" i="18"/>
  <c r="I27" i="18"/>
  <c r="J27" i="18"/>
  <c r="K27" i="18"/>
  <c r="L27" i="18"/>
  <c r="M27" i="18"/>
  <c r="N27" i="18"/>
  <c r="O27" i="18"/>
  <c r="G28" i="18"/>
  <c r="H28" i="18"/>
  <c r="I28" i="18"/>
  <c r="J28" i="18"/>
  <c r="K28" i="18"/>
  <c r="L28" i="18"/>
  <c r="M28" i="18"/>
  <c r="N28" i="18"/>
  <c r="O28" i="18"/>
  <c r="G29" i="18"/>
  <c r="H29" i="18"/>
  <c r="I29" i="18"/>
  <c r="J29" i="18"/>
  <c r="K29" i="18"/>
  <c r="L29" i="18"/>
  <c r="M29" i="18"/>
  <c r="N29" i="18"/>
  <c r="O29" i="18"/>
  <c r="G30" i="18"/>
  <c r="H30" i="18"/>
  <c r="I30" i="18"/>
  <c r="J30" i="18"/>
  <c r="K30" i="18"/>
  <c r="L30" i="18"/>
  <c r="M30" i="18"/>
  <c r="N30" i="18"/>
  <c r="O30" i="18"/>
  <c r="G31" i="18"/>
  <c r="H31" i="18"/>
  <c r="I31" i="18"/>
  <c r="J31" i="18"/>
  <c r="K31" i="18"/>
  <c r="L31" i="18"/>
  <c r="M31" i="18"/>
  <c r="N31" i="18"/>
  <c r="O31" i="18"/>
  <c r="G32" i="18"/>
  <c r="H32" i="18"/>
  <c r="I32" i="18"/>
  <c r="J32" i="18"/>
  <c r="K32" i="18"/>
  <c r="L32" i="18"/>
  <c r="M32" i="18"/>
  <c r="N32" i="18"/>
  <c r="O32" i="18"/>
  <c r="H15" i="18"/>
  <c r="I15" i="18"/>
  <c r="J15" i="18"/>
  <c r="K15" i="18"/>
  <c r="L15" i="18"/>
  <c r="M15" i="18"/>
  <c r="N15" i="18"/>
  <c r="O15" i="18"/>
  <c r="G15" i="18"/>
  <c r="C16" i="18"/>
  <c r="C17" i="18"/>
  <c r="C18" i="18"/>
  <c r="C19" i="18"/>
  <c r="C22" i="18"/>
  <c r="C23" i="18"/>
  <c r="C24" i="18"/>
  <c r="C25" i="18"/>
  <c r="C26" i="18"/>
  <c r="C27" i="18"/>
  <c r="C28" i="18"/>
  <c r="C29" i="18"/>
  <c r="C30" i="18"/>
  <c r="C31" i="18"/>
  <c r="C32" i="18"/>
  <c r="C15" i="18"/>
  <c r="A176" i="18"/>
  <c r="A175" i="18"/>
  <c r="A174" i="18"/>
  <c r="A173" i="18"/>
  <c r="A172" i="18"/>
  <c r="A171" i="18"/>
  <c r="A170" i="18"/>
  <c r="A169" i="18"/>
  <c r="A168" i="18"/>
  <c r="A167" i="18"/>
  <c r="A166" i="18"/>
  <c r="A165" i="18"/>
  <c r="A164" i="18"/>
  <c r="A163" i="18"/>
  <c r="A162" i="18"/>
  <c r="A161" i="18"/>
  <c r="A160" i="18"/>
  <c r="A159" i="18"/>
  <c r="A140" i="18"/>
  <c r="A139" i="18"/>
  <c r="A138" i="18"/>
  <c r="A137" i="18"/>
  <c r="A136" i="18"/>
  <c r="A135" i="18"/>
  <c r="A134" i="18"/>
  <c r="A133" i="18"/>
  <c r="A132" i="18"/>
  <c r="A131" i="18"/>
  <c r="A130" i="18"/>
  <c r="A129" i="18"/>
  <c r="A128" i="18"/>
  <c r="A127" i="18"/>
  <c r="A126" i="18"/>
  <c r="A125" i="18"/>
  <c r="A124" i="18"/>
  <c r="A123" i="18"/>
  <c r="A104" i="18"/>
  <c r="A103" i="18"/>
  <c r="A102" i="18"/>
  <c r="A101" i="18"/>
  <c r="A100" i="18"/>
  <c r="A99" i="18"/>
  <c r="A98" i="18"/>
  <c r="A97" i="18"/>
  <c r="A96" i="18"/>
  <c r="A95" i="18"/>
  <c r="A94" i="18"/>
  <c r="A93" i="18"/>
  <c r="A92" i="18"/>
  <c r="A91" i="18"/>
  <c r="A90" i="18"/>
  <c r="A89" i="18"/>
  <c r="A88" i="18"/>
  <c r="A87" i="18"/>
  <c r="A68" i="18"/>
  <c r="A67" i="18"/>
  <c r="A66" i="18"/>
  <c r="A65" i="18"/>
  <c r="A64" i="18"/>
  <c r="A63" i="18"/>
  <c r="A62" i="18"/>
  <c r="A61" i="18"/>
  <c r="A60" i="18"/>
  <c r="A59" i="18"/>
  <c r="A58" i="18"/>
  <c r="A57" i="18"/>
  <c r="A56" i="18"/>
  <c r="A52" i="18"/>
  <c r="A51" i="18"/>
  <c r="A23" i="18"/>
  <c r="A22" i="18"/>
  <c r="A19" i="18"/>
  <c r="A18" i="18"/>
  <c r="A17" i="18"/>
  <c r="A16" i="18"/>
  <c r="A15" i="18"/>
  <c r="L142" i="3"/>
  <c r="K142" i="3"/>
  <c r="J142" i="3"/>
  <c r="I142" i="3"/>
  <c r="H142" i="3"/>
  <c r="G142" i="3"/>
  <c r="E142" i="3"/>
  <c r="E144" i="3" s="1"/>
  <c r="D144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L113" i="3"/>
  <c r="K113" i="3"/>
  <c r="J113" i="3"/>
  <c r="I113" i="3"/>
  <c r="H113" i="3"/>
  <c r="G113" i="3"/>
  <c r="E113" i="3"/>
  <c r="E115" i="3" s="1"/>
  <c r="D115" i="3"/>
  <c r="C115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L84" i="3"/>
  <c r="K84" i="3"/>
  <c r="J84" i="3"/>
  <c r="I84" i="3"/>
  <c r="H84" i="3"/>
  <c r="G84" i="3"/>
  <c r="E84" i="3"/>
  <c r="E86" i="3" s="1"/>
  <c r="D86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7" i="3"/>
  <c r="A66" i="3"/>
  <c r="A65" i="3"/>
  <c r="A64" i="3"/>
  <c r="L55" i="3"/>
  <c r="K55" i="3"/>
  <c r="J55" i="3"/>
  <c r="I55" i="3"/>
  <c r="H55" i="3"/>
  <c r="G55" i="3"/>
  <c r="E55" i="3"/>
  <c r="E57" i="3" s="1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L26" i="3"/>
  <c r="L146" i="3" s="1"/>
  <c r="K26" i="3"/>
  <c r="J26" i="3"/>
  <c r="I26" i="3"/>
  <c r="H26" i="3"/>
  <c r="G26" i="3"/>
  <c r="E26" i="3"/>
  <c r="D28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9" i="3"/>
  <c r="A6" i="3"/>
  <c r="C28" i="3"/>
  <c r="D146" i="3" l="1"/>
  <c r="D148" i="3" s="1"/>
  <c r="M55" i="3"/>
  <c r="M57" i="3" s="1"/>
  <c r="J146" i="21"/>
  <c r="J148" i="21" s="1"/>
  <c r="M142" i="3"/>
  <c r="M144" i="3" s="1"/>
  <c r="M113" i="3"/>
  <c r="M115" i="3" s="1"/>
  <c r="I142" i="18"/>
  <c r="H146" i="21"/>
  <c r="H148" i="21" s="1"/>
  <c r="M106" i="18"/>
  <c r="G146" i="3"/>
  <c r="G148" i="3" s="1"/>
  <c r="P57" i="18"/>
  <c r="D57" i="3"/>
  <c r="K146" i="3"/>
  <c r="K148" i="3" s="1"/>
  <c r="C146" i="3"/>
  <c r="C148" i="3" s="1"/>
  <c r="M113" i="21"/>
  <c r="M115" i="21" s="1"/>
  <c r="M55" i="21"/>
  <c r="M57" i="21" s="1"/>
  <c r="G146" i="21"/>
  <c r="G148" i="21" s="1"/>
  <c r="K146" i="21"/>
  <c r="K148" i="21" s="1"/>
  <c r="C146" i="21"/>
  <c r="C148" i="21" s="1"/>
  <c r="M142" i="21"/>
  <c r="M144" i="21" s="1"/>
  <c r="E146" i="3"/>
  <c r="E148" i="3" s="1"/>
  <c r="O70" i="18"/>
  <c r="I106" i="18"/>
  <c r="M142" i="18"/>
  <c r="I179" i="18"/>
  <c r="M26" i="21"/>
  <c r="M28" i="21" s="1"/>
  <c r="F146" i="21"/>
  <c r="F148" i="21" s="1"/>
  <c r="P58" i="22"/>
  <c r="N179" i="22"/>
  <c r="H146" i="3"/>
  <c r="H148" i="3" s="1"/>
  <c r="C144" i="3"/>
  <c r="I146" i="3"/>
  <c r="I148" i="3" s="1"/>
  <c r="E146" i="21"/>
  <c r="E148" i="21" s="1"/>
  <c r="J146" i="3"/>
  <c r="J148" i="3" s="1"/>
  <c r="M84" i="3"/>
  <c r="M86" i="3" s="1"/>
  <c r="O106" i="22"/>
  <c r="L106" i="22"/>
  <c r="I179" i="22"/>
  <c r="M34" i="22"/>
  <c r="M35" i="22" s="1"/>
  <c r="G179" i="22"/>
  <c r="L179" i="22"/>
  <c r="P89" i="22"/>
  <c r="L142" i="22"/>
  <c r="K106" i="22"/>
  <c r="N106" i="22"/>
  <c r="J106" i="22"/>
  <c r="M142" i="22"/>
  <c r="J142" i="22"/>
  <c r="M179" i="22"/>
  <c r="G34" i="22"/>
  <c r="G35" i="22" s="1"/>
  <c r="L34" i="22"/>
  <c r="L35" i="22" s="1"/>
  <c r="H34" i="22"/>
  <c r="H35" i="22" s="1"/>
  <c r="P31" i="22"/>
  <c r="P30" i="22"/>
  <c r="P29" i="22"/>
  <c r="P27" i="22"/>
  <c r="P26" i="22"/>
  <c r="P25" i="22"/>
  <c r="P23" i="22"/>
  <c r="P22" i="22"/>
  <c r="P21" i="22"/>
  <c r="P19" i="22"/>
  <c r="P18" i="22"/>
  <c r="P17" i="22"/>
  <c r="N70" i="22"/>
  <c r="P51" i="22"/>
  <c r="P66" i="22"/>
  <c r="P56" i="22"/>
  <c r="G70" i="22"/>
  <c r="P54" i="22"/>
  <c r="P52" i="22"/>
  <c r="P159" i="22"/>
  <c r="P88" i="22"/>
  <c r="G142" i="22"/>
  <c r="P65" i="22"/>
  <c r="P64" i="22"/>
  <c r="P63" i="22"/>
  <c r="P62" i="22"/>
  <c r="P61" i="22"/>
  <c r="P60" i="22"/>
  <c r="P59" i="22"/>
  <c r="P57" i="22"/>
  <c r="P55" i="22"/>
  <c r="I70" i="22"/>
  <c r="O70" i="22"/>
  <c r="P53" i="22"/>
  <c r="H70" i="22"/>
  <c r="M106" i="22"/>
  <c r="H106" i="22"/>
  <c r="O34" i="22"/>
  <c r="O107" i="22" s="1"/>
  <c r="J34" i="22"/>
  <c r="J35" i="22" s="1"/>
  <c r="P32" i="22"/>
  <c r="P28" i="22"/>
  <c r="P24" i="22"/>
  <c r="P20" i="22"/>
  <c r="P16" i="22"/>
  <c r="L70" i="22"/>
  <c r="G106" i="22"/>
  <c r="I142" i="22"/>
  <c r="H179" i="18"/>
  <c r="L70" i="18"/>
  <c r="P32" i="18"/>
  <c r="P31" i="18"/>
  <c r="P26" i="18"/>
  <c r="P19" i="18"/>
  <c r="O106" i="18"/>
  <c r="O180" i="18" s="1"/>
  <c r="K106" i="18"/>
  <c r="O142" i="18"/>
  <c r="P137" i="18"/>
  <c r="O179" i="18"/>
  <c r="K179" i="18"/>
  <c r="O34" i="18"/>
  <c r="P15" i="18"/>
  <c r="J106" i="18"/>
  <c r="P139" i="18"/>
  <c r="J142" i="18"/>
  <c r="P165" i="18"/>
  <c r="P96" i="18"/>
  <c r="N70" i="18"/>
  <c r="J70" i="18"/>
  <c r="P68" i="18"/>
  <c r="P66" i="18"/>
  <c r="P65" i="18"/>
  <c r="P62" i="18"/>
  <c r="P61" i="18"/>
  <c r="P60" i="18"/>
  <c r="P56" i="18"/>
  <c r="J34" i="18"/>
  <c r="J71" i="18" s="1"/>
  <c r="P101" i="18"/>
  <c r="P99" i="18"/>
  <c r="P98" i="18"/>
  <c r="P97" i="18"/>
  <c r="P95" i="18"/>
  <c r="P136" i="18"/>
  <c r="P132" i="18"/>
  <c r="P131" i="18"/>
  <c r="P129" i="18"/>
  <c r="P127" i="18"/>
  <c r="P125" i="18"/>
  <c r="P124" i="18"/>
  <c r="H142" i="18"/>
  <c r="P175" i="18"/>
  <c r="P174" i="18"/>
  <c r="P172" i="18"/>
  <c r="P171" i="18"/>
  <c r="P168" i="18"/>
  <c r="P162" i="18"/>
  <c r="P161" i="18"/>
  <c r="H70" i="18"/>
  <c r="G34" i="18"/>
  <c r="G35" i="18" s="1"/>
  <c r="M70" i="18"/>
  <c r="G106" i="18"/>
  <c r="G179" i="18"/>
  <c r="L142" i="18"/>
  <c r="M34" i="18"/>
  <c r="M35" i="18" s="1"/>
  <c r="I34" i="18"/>
  <c r="I35" i="18" s="1"/>
  <c r="P29" i="18"/>
  <c r="P28" i="18"/>
  <c r="P24" i="18"/>
  <c r="P23" i="18"/>
  <c r="P22" i="18"/>
  <c r="P18" i="18"/>
  <c r="P64" i="18"/>
  <c r="P58" i="18"/>
  <c r="P52" i="18"/>
  <c r="P104" i="18"/>
  <c r="P102" i="18"/>
  <c r="P91" i="18"/>
  <c r="P89" i="18"/>
  <c r="P130" i="18"/>
  <c r="P166" i="18"/>
  <c r="N179" i="18"/>
  <c r="J179" i="18"/>
  <c r="L34" i="18"/>
  <c r="P16" i="18"/>
  <c r="I70" i="18"/>
  <c r="H106" i="18"/>
  <c r="P30" i="18"/>
  <c r="O71" i="18"/>
  <c r="O35" i="18"/>
  <c r="M26" i="3"/>
  <c r="E28" i="3"/>
  <c r="N34" i="18"/>
  <c r="O71" i="22"/>
  <c r="G142" i="18"/>
  <c r="G70" i="18"/>
  <c r="L106" i="18"/>
  <c r="L179" i="18"/>
  <c r="P25" i="18"/>
  <c r="P17" i="18"/>
  <c r="P160" i="18"/>
  <c r="P88" i="18"/>
  <c r="P159" i="18"/>
  <c r="K34" i="18"/>
  <c r="P27" i="18"/>
  <c r="H34" i="18"/>
  <c r="P67" i="18"/>
  <c r="P63" i="18"/>
  <c r="P59" i="18"/>
  <c r="K70" i="18"/>
  <c r="P87" i="18"/>
  <c r="P103" i="18"/>
  <c r="P100" i="18"/>
  <c r="P94" i="18"/>
  <c r="P93" i="18"/>
  <c r="P92" i="18"/>
  <c r="P90" i="18"/>
  <c r="N106" i="18"/>
  <c r="K142" i="18"/>
  <c r="P123" i="18"/>
  <c r="P140" i="18"/>
  <c r="P138" i="18"/>
  <c r="P135" i="18"/>
  <c r="P134" i="18"/>
  <c r="P133" i="18"/>
  <c r="P128" i="18"/>
  <c r="P126" i="18"/>
  <c r="N142" i="18"/>
  <c r="P176" i="18"/>
  <c r="P173" i="18"/>
  <c r="P170" i="18"/>
  <c r="P169" i="18"/>
  <c r="P167" i="18"/>
  <c r="P164" i="18"/>
  <c r="P163" i="18"/>
  <c r="N34" i="22"/>
  <c r="J70" i="22"/>
  <c r="K70" i="22"/>
  <c r="P87" i="22"/>
  <c r="P102" i="22"/>
  <c r="P101" i="22"/>
  <c r="P98" i="22"/>
  <c r="P97" i="22"/>
  <c r="P94" i="22"/>
  <c r="P93" i="22"/>
  <c r="P90" i="22"/>
  <c r="O142" i="22"/>
  <c r="K142" i="22"/>
  <c r="P123" i="22"/>
  <c r="P139" i="22"/>
  <c r="P135" i="22"/>
  <c r="P131" i="22"/>
  <c r="P127" i="22"/>
  <c r="H142" i="22"/>
  <c r="O179" i="22"/>
  <c r="K179" i="22"/>
  <c r="P175" i="22"/>
  <c r="P171" i="22"/>
  <c r="P167" i="22"/>
  <c r="P163" i="22"/>
  <c r="H179" i="22"/>
  <c r="D146" i="21"/>
  <c r="D148" i="21" s="1"/>
  <c r="P15" i="22"/>
  <c r="M84" i="21"/>
  <c r="M86" i="21" s="1"/>
  <c r="K34" i="22"/>
  <c r="M70" i="22"/>
  <c r="P138" i="22"/>
  <c r="P134" i="22"/>
  <c r="P130" i="22"/>
  <c r="P126" i="22"/>
  <c r="P174" i="22"/>
  <c r="P170" i="22"/>
  <c r="P166" i="22"/>
  <c r="P162" i="22"/>
  <c r="I146" i="21"/>
  <c r="I148" i="21" s="1"/>
  <c r="I34" i="22"/>
  <c r="P68" i="22"/>
  <c r="P67" i="22"/>
  <c r="P104" i="22"/>
  <c r="P103" i="22"/>
  <c r="P100" i="22"/>
  <c r="P99" i="22"/>
  <c r="P96" i="22"/>
  <c r="P95" i="22"/>
  <c r="P92" i="22"/>
  <c r="P91" i="22"/>
  <c r="I106" i="22"/>
  <c r="P140" i="22"/>
  <c r="P137" i="22"/>
  <c r="P136" i="22"/>
  <c r="P133" i="22"/>
  <c r="P132" i="22"/>
  <c r="P129" i="22"/>
  <c r="P128" i="22"/>
  <c r="N142" i="22"/>
  <c r="P125" i="22"/>
  <c r="P124" i="22"/>
  <c r="P176" i="22"/>
  <c r="P173" i="22"/>
  <c r="P172" i="22"/>
  <c r="P169" i="22"/>
  <c r="P168" i="22"/>
  <c r="P165" i="22"/>
  <c r="P164" i="22"/>
  <c r="P161" i="22"/>
  <c r="J179" i="22"/>
  <c r="P160" i="22"/>
  <c r="J143" i="18" l="1"/>
  <c r="G71" i="18"/>
  <c r="H71" i="22"/>
  <c r="G180" i="22"/>
  <c r="O107" i="18"/>
  <c r="G107" i="22"/>
  <c r="O35" i="22"/>
  <c r="L71" i="22"/>
  <c r="L107" i="22"/>
  <c r="M71" i="22"/>
  <c r="H143" i="22"/>
  <c r="G71" i="22"/>
  <c r="L143" i="22"/>
  <c r="L180" i="22"/>
  <c r="H107" i="22"/>
  <c r="M107" i="22"/>
  <c r="J143" i="22"/>
  <c r="H180" i="22"/>
  <c r="J71" i="22"/>
  <c r="P34" i="22"/>
  <c r="P35" i="22" s="1"/>
  <c r="O180" i="22"/>
  <c r="P70" i="22"/>
  <c r="G143" i="22"/>
  <c r="P179" i="22"/>
  <c r="L71" i="18"/>
  <c r="J35" i="18"/>
  <c r="L107" i="18"/>
  <c r="M143" i="18"/>
  <c r="O143" i="18"/>
  <c r="J107" i="18"/>
  <c r="M107" i="18"/>
  <c r="M71" i="18"/>
  <c r="I107" i="18"/>
  <c r="M180" i="18"/>
  <c r="J180" i="18"/>
  <c r="L35" i="18"/>
  <c r="I143" i="18"/>
  <c r="G143" i="18"/>
  <c r="I71" i="18"/>
  <c r="I180" i="18"/>
  <c r="P34" i="18"/>
  <c r="P70" i="18"/>
  <c r="M180" i="22"/>
  <c r="M146" i="21"/>
  <c r="M148" i="21" s="1"/>
  <c r="K143" i="22"/>
  <c r="K107" i="22"/>
  <c r="K35" i="22"/>
  <c r="K180" i="22"/>
  <c r="K71" i="22"/>
  <c r="P142" i="22"/>
  <c r="P106" i="22"/>
  <c r="N35" i="22"/>
  <c r="N180" i="22"/>
  <c r="N71" i="22"/>
  <c r="N107" i="22"/>
  <c r="N143" i="22"/>
  <c r="P106" i="18"/>
  <c r="K143" i="18"/>
  <c r="K71" i="18"/>
  <c r="K107" i="18"/>
  <c r="K180" i="18"/>
  <c r="K35" i="18"/>
  <c r="J180" i="22"/>
  <c r="M143" i="22"/>
  <c r="O143" i="22"/>
  <c r="P179" i="18"/>
  <c r="J107" i="22"/>
  <c r="M28" i="3"/>
  <c r="M146" i="3"/>
  <c r="M148" i="3" s="1"/>
  <c r="P142" i="18"/>
  <c r="H180" i="18"/>
  <c r="H35" i="18"/>
  <c r="H107" i="18"/>
  <c r="H143" i="18"/>
  <c r="H71" i="18"/>
  <c r="L180" i="18"/>
  <c r="G180" i="18"/>
  <c r="G107" i="18"/>
  <c r="I107" i="22"/>
  <c r="I180" i="22"/>
  <c r="I143" i="22"/>
  <c r="I35" i="22"/>
  <c r="I71" i="22"/>
  <c r="L143" i="18"/>
  <c r="N107" i="18"/>
  <c r="N180" i="18"/>
  <c r="N35" i="18"/>
  <c r="N143" i="18"/>
  <c r="N71" i="18"/>
  <c r="P143" i="22" l="1"/>
  <c r="P107" i="22"/>
  <c r="P71" i="22"/>
  <c r="P180" i="22"/>
  <c r="P71" i="18"/>
  <c r="P35" i="18"/>
  <c r="P143" i="18"/>
  <c r="P107" i="18"/>
  <c r="P180" i="18"/>
</calcChain>
</file>

<file path=xl/sharedStrings.xml><?xml version="1.0" encoding="utf-8"?>
<sst xmlns="http://schemas.openxmlformats.org/spreadsheetml/2006/main" count="869" uniqueCount="131">
  <si>
    <t>M/MA</t>
  </si>
  <si>
    <t>Fruit</t>
  </si>
  <si>
    <t>Legumes</t>
  </si>
  <si>
    <t>Starchy Veg</t>
  </si>
  <si>
    <t>Other Veg</t>
  </si>
  <si>
    <t>Monday</t>
  </si>
  <si>
    <t>Tuesday</t>
  </si>
  <si>
    <t>Wednesday</t>
  </si>
  <si>
    <t>Thursday</t>
  </si>
  <si>
    <t>Friday</t>
  </si>
  <si>
    <t>Weekly Totals</t>
  </si>
  <si>
    <t>Menu Item</t>
  </si>
  <si>
    <t>Meets Daily Requirements</t>
  </si>
  <si>
    <t>Meets Weekly Requirements</t>
  </si>
  <si>
    <t>Total    Veg</t>
  </si>
  <si>
    <t>Orange / Red Veg</t>
  </si>
  <si>
    <t>Dk Green Veg</t>
  </si>
  <si>
    <t xml:space="preserve">MENU PLANNING TOOL (9-12) </t>
  </si>
  <si>
    <t>Daily Requirements</t>
  </si>
  <si>
    <t>Weekly Requirements</t>
  </si>
  <si>
    <t>Daily Totals</t>
  </si>
  <si>
    <t>At least 1/2 cup</t>
  </si>
  <si>
    <t>At least 3/4 cup</t>
  </si>
  <si>
    <t>At least 1 cup</t>
  </si>
  <si>
    <t>9-12</t>
  </si>
  <si>
    <t>Meals Planned</t>
  </si>
  <si>
    <t>Meals Served</t>
  </si>
  <si>
    <t>At least 5 cups</t>
  </si>
  <si>
    <t>Add. Veg to Reach Total</t>
  </si>
  <si>
    <t>At least 1/2 cup*</t>
  </si>
  <si>
    <t>*"Other Vegetable" requirements may be met with additional amounts from the dark green, red/orange, and legumes vegetable subgroups</t>
  </si>
  <si>
    <t>At least  3 3/4 cups</t>
  </si>
  <si>
    <t>At least  2 1/2 cups</t>
  </si>
  <si>
    <t>At least  1 1/4 cup</t>
  </si>
  <si>
    <t>At least  5 cups</t>
  </si>
  <si>
    <t>HACCP PROCESS #</t>
  </si>
  <si>
    <t>AMOUNT PREPARED</t>
  </si>
  <si>
    <t>AMOUNT LEFTOVER</t>
  </si>
  <si>
    <t>PRODUCTION NOTES</t>
  </si>
  <si>
    <t>After Cook</t>
  </si>
  <si>
    <t>Start of Service</t>
  </si>
  <si>
    <t>End of Service</t>
  </si>
  <si>
    <t>Menu for the week of:</t>
  </si>
  <si>
    <t>TEMPERATURES</t>
  </si>
  <si>
    <t>WEEK OF:</t>
  </si>
  <si>
    <t>SERVING SIZE/UTENSIL</t>
  </si>
  <si>
    <t>Component Contributions</t>
  </si>
  <si>
    <t>Dark Green Veg</t>
  </si>
  <si>
    <t>R/O Veg</t>
  </si>
  <si>
    <t>Additional Veg</t>
  </si>
  <si>
    <t>Total Veg</t>
  </si>
  <si>
    <t>STUDENT MEALS</t>
  </si>
  <si>
    <t>ADULT MEALS</t>
  </si>
  <si>
    <t>TOTAL MEALS</t>
  </si>
  <si>
    <t>BREAKFAST</t>
  </si>
  <si>
    <t>LUNCH</t>
  </si>
  <si>
    <t>Daily Lunch Component Totals</t>
  </si>
  <si>
    <t>Daily Breakfast Component Totals</t>
  </si>
  <si>
    <t xml:space="preserve">     Preparation Site: _________________</t>
  </si>
  <si>
    <t>Notes:</t>
  </si>
  <si>
    <r>
      <t xml:space="preserve">     Date: _____</t>
    </r>
    <r>
      <rPr>
        <b/>
        <u/>
        <sz val="12"/>
        <rFont val="Calibri"/>
        <family val="2"/>
        <scheme val="minor"/>
      </rPr>
      <t>__</t>
    </r>
    <r>
      <rPr>
        <b/>
        <sz val="12"/>
        <rFont val="Calibri"/>
        <family val="2"/>
        <scheme val="minor"/>
      </rPr>
      <t>________________</t>
    </r>
  </si>
  <si>
    <r>
      <t xml:space="preserve">     Date: ____</t>
    </r>
    <r>
      <rPr>
        <b/>
        <sz val="12"/>
        <rFont val="Calibri"/>
        <family val="2"/>
        <scheme val="minor"/>
      </rPr>
      <t>___________________</t>
    </r>
  </si>
  <si>
    <r>
      <t xml:space="preserve">     Date: _____</t>
    </r>
    <r>
      <rPr>
        <b/>
        <sz val="12"/>
        <rFont val="Calibri"/>
        <family val="2"/>
        <scheme val="minor"/>
      </rPr>
      <t>__________________</t>
    </r>
  </si>
  <si>
    <t>Serving Size/Utensil</t>
  </si>
  <si>
    <t>Weekly Component Totals</t>
  </si>
  <si>
    <t>MENU ITEM AND CONDIMENTS</t>
  </si>
  <si>
    <t xml:space="preserve">MENU PLANNING TOOL (K-8 Combined) </t>
  </si>
  <si>
    <t>K-8</t>
  </si>
  <si>
    <t>Milk</t>
  </si>
  <si>
    <t>Lunch Menu Planning Tool</t>
  </si>
  <si>
    <t>Production Record (K-8 Combined)</t>
  </si>
  <si>
    <t>Production Record (9-12)</t>
  </si>
  <si>
    <t>Grains</t>
  </si>
  <si>
    <t>At least 1 oz eq</t>
  </si>
  <si>
    <t>At least 2 oz eq</t>
  </si>
  <si>
    <t>Dark Green</t>
  </si>
  <si>
    <t>Red Orange</t>
  </si>
  <si>
    <t>Starchy</t>
  </si>
  <si>
    <t>Other</t>
  </si>
  <si>
    <t>Total</t>
  </si>
  <si>
    <t>At least 3/4 cup*</t>
  </si>
  <si>
    <t>At least 9 oz eq</t>
  </si>
  <si>
    <t>At least 8 oz eq</t>
  </si>
  <si>
    <t>At least 10 oz eq</t>
  </si>
  <si>
    <t>WG Rotini Pasta</t>
  </si>
  <si>
    <t>Meat Sauce</t>
  </si>
  <si>
    <t>Cheese Sauce</t>
  </si>
  <si>
    <t>Fruit Selection</t>
  </si>
  <si>
    <t>Milk Selection</t>
  </si>
  <si>
    <t>Cheese Pizza</t>
  </si>
  <si>
    <t>Pepperoni Pizza</t>
  </si>
  <si>
    <t>Chef Special Pizza</t>
  </si>
  <si>
    <t>Caesar Salad with Romaine</t>
  </si>
  <si>
    <t>Brown Rice</t>
  </si>
  <si>
    <t xml:space="preserve">Fruit Selection </t>
  </si>
  <si>
    <t>Chicken &amp; Cheese Quesadilla</t>
  </si>
  <si>
    <t>Cheese Quesadilla</t>
  </si>
  <si>
    <t>Salsa</t>
  </si>
  <si>
    <t>Sour Cream</t>
  </si>
  <si>
    <t>1 cup</t>
  </si>
  <si>
    <t>1/2 cup</t>
  </si>
  <si>
    <t>1 piece</t>
  </si>
  <si>
    <t xml:space="preserve">8 oz. </t>
  </si>
  <si>
    <t>1 slice</t>
  </si>
  <si>
    <t xml:space="preserve">4.4 oz. </t>
  </si>
  <si>
    <t>5 meatballs</t>
  </si>
  <si>
    <t xml:space="preserve">1/2 cup </t>
  </si>
  <si>
    <t xml:space="preserve">1 whole </t>
  </si>
  <si>
    <t>1/4 cup</t>
  </si>
  <si>
    <t xml:space="preserve">1 oz. </t>
  </si>
  <si>
    <t>Spring Week 2</t>
  </si>
  <si>
    <t>Spinach Salad</t>
  </si>
  <si>
    <t>Carrot Souffle</t>
  </si>
  <si>
    <t>WG Garlic Bread</t>
  </si>
  <si>
    <t>Teriyaki Meatballs</t>
  </si>
  <si>
    <t>Teriyaki Black Bean Meatball</t>
  </si>
  <si>
    <t>Baked Ham with Pineapple</t>
  </si>
  <si>
    <t>WG Dinner Roll</t>
  </si>
  <si>
    <t>Baked Tofu with Pineapple</t>
  </si>
  <si>
    <t>Potato Salad with Fresh Herbs</t>
  </si>
  <si>
    <t>Baked Beans</t>
  </si>
  <si>
    <t>Buttery Corn</t>
  </si>
  <si>
    <t>Tabouleh</t>
  </si>
  <si>
    <t>3 meatballs</t>
  </si>
  <si>
    <t>2 oz sliced</t>
  </si>
  <si>
    <t xml:space="preserve">1 - 1oz. </t>
  </si>
  <si>
    <t>Garlicky Broccoli</t>
  </si>
  <si>
    <t>Gingered Carrots</t>
  </si>
  <si>
    <t xml:space="preserve">     OVS?    Yes _____    No _____</t>
  </si>
  <si>
    <t xml:space="preserve">     Grade _______________</t>
  </si>
  <si>
    <t>Grade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</si>
</sst>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8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u/>
      <sz val="12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lightDown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F9E40"/>
        <bgColor indexed="64"/>
      </patternFill>
    </fill>
    <fill>
      <patternFill patternType="solid">
        <fgColor rgb="FFFF603B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A3FF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9BEE72"/>
        <bgColor indexed="64"/>
      </patternFill>
    </fill>
    <fill>
      <patternFill patternType="solid">
        <fgColor rgb="FFC08040"/>
        <bgColor indexed="64"/>
      </patternFill>
    </fill>
    <fill>
      <patternFill patternType="solid">
        <fgColor rgb="FF987FB3"/>
        <bgColor indexed="64"/>
      </patternFill>
    </fill>
    <fill>
      <patternFill patternType="lightDown">
        <bgColor theme="4" tint="0.59999389629810485"/>
      </patternFill>
    </fill>
    <fill>
      <patternFill patternType="solid">
        <fgColor theme="0"/>
        <bgColor indexed="64"/>
      </patternFill>
    </fill>
    <fill>
      <patternFill patternType="lightUp"/>
    </fill>
    <fill>
      <patternFill patternType="solid">
        <fgColor rgb="FF002060"/>
        <bgColor indexed="64"/>
      </patternFill>
    </fill>
    <fill>
      <patternFill patternType="solid">
        <fgColor theme="9" tint="-0.49998474074526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2">
    <xf numFmtId="0" fontId="0" fillId="0" borderId="0" xfId="0"/>
    <xf numFmtId="0" fontId="1" fillId="0" borderId="0" xfId="0" applyFont="1" applyAlignment="1">
      <alignment horizontal="center"/>
    </xf>
    <xf numFmtId="2" fontId="4" fillId="4" borderId="8" xfId="0" applyNumberFormat="1" applyFont="1" applyFill="1" applyBorder="1" applyAlignment="1">
      <alignment horizontal="center"/>
    </xf>
    <xf numFmtId="2" fontId="4" fillId="4" borderId="9" xfId="0" applyNumberFormat="1" applyFont="1" applyFill="1" applyBorder="1" applyAlignment="1">
      <alignment horizontal="center"/>
    </xf>
    <xf numFmtId="0" fontId="0" fillId="0" borderId="0" xfId="0" applyFill="1" applyBorder="1"/>
    <xf numFmtId="0" fontId="1" fillId="3" borderId="8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164" fontId="1" fillId="4" borderId="17" xfId="0" applyNumberFormat="1" applyFont="1" applyFill="1" applyBorder="1" applyAlignment="1">
      <alignment horizontal="center" wrapText="1"/>
    </xf>
    <xf numFmtId="164" fontId="1" fillId="4" borderId="18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 wrapText="1"/>
    </xf>
    <xf numFmtId="0" fontId="1" fillId="15" borderId="6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16" borderId="1" xfId="0" applyFont="1" applyFill="1" applyBorder="1" applyAlignment="1">
      <alignment horizontal="center" vertical="center" wrapText="1"/>
    </xf>
    <xf numFmtId="0" fontId="1" fillId="17" borderId="1" xfId="0" applyFont="1" applyFill="1" applyBorder="1" applyAlignment="1">
      <alignment horizontal="center" vertical="center" wrapText="1"/>
    </xf>
    <xf numFmtId="164" fontId="1" fillId="17" borderId="10" xfId="0" applyNumberFormat="1" applyFont="1" applyFill="1" applyBorder="1" applyAlignment="1">
      <alignment horizontal="center"/>
    </xf>
    <xf numFmtId="164" fontId="1" fillId="16" borderId="10" xfId="0" applyNumberFormat="1" applyFont="1" applyFill="1" applyBorder="1" applyAlignment="1">
      <alignment horizontal="center"/>
    </xf>
    <xf numFmtId="164" fontId="1" fillId="6" borderId="10" xfId="0" applyNumberFormat="1" applyFont="1" applyFill="1" applyBorder="1" applyAlignment="1">
      <alignment horizontal="center"/>
    </xf>
    <xf numFmtId="164" fontId="1" fillId="8" borderId="10" xfId="0" applyNumberFormat="1" applyFont="1" applyFill="1" applyBorder="1" applyAlignment="1">
      <alignment horizontal="center"/>
    </xf>
    <xf numFmtId="164" fontId="1" fillId="9" borderId="10" xfId="0" applyNumberFormat="1" applyFont="1" applyFill="1" applyBorder="1" applyAlignment="1">
      <alignment horizontal="center"/>
    </xf>
    <xf numFmtId="164" fontId="1" fillId="10" borderId="10" xfId="0" applyNumberFormat="1" applyFont="1" applyFill="1" applyBorder="1" applyAlignment="1">
      <alignment horizontal="center"/>
    </xf>
    <xf numFmtId="164" fontId="1" fillId="12" borderId="10" xfId="0" applyNumberFormat="1" applyFont="1" applyFill="1" applyBorder="1" applyAlignment="1">
      <alignment horizontal="center"/>
    </xf>
    <xf numFmtId="164" fontId="1" fillId="14" borderId="10" xfId="0" applyNumberFormat="1" applyFont="1" applyFill="1" applyBorder="1" applyAlignment="1">
      <alignment horizontal="center"/>
    </xf>
    <xf numFmtId="164" fontId="1" fillId="13" borderId="10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vertical="top"/>
    </xf>
    <xf numFmtId="49" fontId="6" fillId="0" borderId="0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7" fillId="0" borderId="0" xfId="0" applyFont="1" applyBorder="1"/>
    <xf numFmtId="164" fontId="1" fillId="18" borderId="19" xfId="0" applyNumberFormat="1" applyFont="1" applyFill="1" applyBorder="1" applyAlignment="1">
      <alignment horizontal="center" wrapText="1"/>
    </xf>
    <xf numFmtId="2" fontId="4" fillId="18" borderId="8" xfId="0" applyNumberFormat="1" applyFont="1" applyFill="1" applyBorder="1" applyAlignment="1">
      <alignment horizontal="center"/>
    </xf>
    <xf numFmtId="0" fontId="1" fillId="14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164" fontId="0" fillId="0" borderId="0" xfId="0" applyNumberFormat="1" applyFill="1" applyBorder="1" applyAlignment="1">
      <alignment horizontal="center" vertical="center"/>
    </xf>
    <xf numFmtId="16" fontId="0" fillId="0" borderId="0" xfId="0" applyNumberFormat="1" applyFill="1" applyBorder="1" applyAlignment="1">
      <alignment vertical="center"/>
    </xf>
    <xf numFmtId="164" fontId="1" fillId="15" borderId="10" xfId="0" applyNumberFormat="1" applyFont="1" applyFill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3" fillId="0" borderId="0" xfId="0" applyFont="1" applyFill="1" applyBorder="1" applyAlignment="1">
      <alignment horizontal="center" vertical="center"/>
    </xf>
    <xf numFmtId="164" fontId="1" fillId="17" borderId="1" xfId="0" applyNumberFormat="1" applyFont="1" applyFill="1" applyBorder="1" applyAlignment="1">
      <alignment horizontal="center" vertical="center"/>
    </xf>
    <xf numFmtId="164" fontId="1" fillId="16" borderId="1" xfId="0" applyNumberFormat="1" applyFont="1" applyFill="1" applyBorder="1" applyAlignment="1">
      <alignment horizontal="center" vertical="center"/>
    </xf>
    <xf numFmtId="164" fontId="1" fillId="6" borderId="1" xfId="0" applyNumberFormat="1" applyFont="1" applyFill="1" applyBorder="1" applyAlignment="1">
      <alignment horizontal="center" vertical="center"/>
    </xf>
    <xf numFmtId="164" fontId="1" fillId="8" borderId="1" xfId="0" applyNumberFormat="1" applyFont="1" applyFill="1" applyBorder="1" applyAlignment="1">
      <alignment horizontal="center" vertical="center"/>
    </xf>
    <xf numFmtId="164" fontId="1" fillId="9" borderId="1" xfId="0" applyNumberFormat="1" applyFont="1" applyFill="1" applyBorder="1" applyAlignment="1">
      <alignment horizontal="center" vertical="center"/>
    </xf>
    <xf numFmtId="164" fontId="1" fillId="10" borderId="1" xfId="0" applyNumberFormat="1" applyFont="1" applyFill="1" applyBorder="1" applyAlignment="1">
      <alignment horizontal="center" vertical="center"/>
    </xf>
    <xf numFmtId="164" fontId="1" fillId="12" borderId="1" xfId="0" applyNumberFormat="1" applyFont="1" applyFill="1" applyBorder="1" applyAlignment="1">
      <alignment horizontal="center" vertical="center"/>
    </xf>
    <xf numFmtId="164" fontId="1" fillId="13" borderId="1" xfId="0" applyNumberFormat="1" applyFont="1" applyFill="1" applyBorder="1" applyAlignment="1">
      <alignment horizontal="center" vertical="center"/>
    </xf>
    <xf numFmtId="164" fontId="1" fillId="14" borderId="1" xfId="0" applyNumberFormat="1" applyFont="1" applyFill="1" applyBorder="1" applyAlignment="1">
      <alignment horizontal="center" vertical="center"/>
    </xf>
    <xf numFmtId="164" fontId="1" fillId="15" borderId="6" xfId="0" applyNumberFormat="1" applyFont="1" applyFill="1" applyBorder="1" applyAlignment="1">
      <alignment horizontal="center" vertical="center"/>
    </xf>
    <xf numFmtId="0" fontId="0" fillId="0" borderId="0" xfId="0" applyFill="1"/>
    <xf numFmtId="0" fontId="6" fillId="0" borderId="0" xfId="0" applyFont="1" applyFill="1" applyBorder="1"/>
    <xf numFmtId="0" fontId="0" fillId="0" borderId="0" xfId="0" applyBorder="1"/>
    <xf numFmtId="0" fontId="6" fillId="0" borderId="0" xfId="0" applyFont="1" applyFill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7" fillId="0" borderId="26" xfId="0" applyFont="1" applyBorder="1"/>
    <xf numFmtId="0" fontId="7" fillId="0" borderId="5" xfId="0" applyFont="1" applyBorder="1" applyAlignment="1" applyProtection="1">
      <alignment horizontal="center" vertical="center" wrapText="1"/>
      <protection locked="0"/>
    </xf>
    <xf numFmtId="49" fontId="7" fillId="0" borderId="5" xfId="0" applyNumberFormat="1" applyFont="1" applyBorder="1" applyAlignment="1" applyProtection="1">
      <alignment horizontal="center" vertical="center" wrapText="1"/>
      <protection locked="0"/>
    </xf>
    <xf numFmtId="0" fontId="0" fillId="0" borderId="26" xfId="0" applyBorder="1"/>
    <xf numFmtId="0" fontId="10" fillId="0" borderId="16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4" fillId="0" borderId="0" xfId="0" applyFont="1" applyFill="1" applyBorder="1" applyAlignment="1" applyProtection="1"/>
    <xf numFmtId="0" fontId="15" fillId="0" borderId="0" xfId="0" applyFont="1" applyFill="1" applyBorder="1" applyAlignment="1" applyProtection="1"/>
    <xf numFmtId="0" fontId="14" fillId="0" borderId="16" xfId="0" applyFont="1" applyFill="1" applyBorder="1" applyAlignment="1" applyProtection="1"/>
    <xf numFmtId="0" fontId="14" fillId="0" borderId="26" xfId="0" applyFont="1" applyFill="1" applyBorder="1" applyAlignment="1" applyProtection="1"/>
    <xf numFmtId="0" fontId="17" fillId="0" borderId="0" xfId="0" applyFont="1" applyFill="1" applyBorder="1" applyAlignment="1">
      <alignment horizontal="center" vertical="center"/>
    </xf>
    <xf numFmtId="0" fontId="6" fillId="0" borderId="0" xfId="0" applyFont="1" applyFill="1"/>
    <xf numFmtId="164" fontId="6" fillId="0" borderId="0" xfId="0" applyNumberFormat="1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3" fillId="0" borderId="2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/>
    </xf>
    <xf numFmtId="0" fontId="1" fillId="0" borderId="0" xfId="0" applyFont="1" applyAlignment="1">
      <alignment vertical="top" wrapText="1"/>
    </xf>
    <xf numFmtId="0" fontId="6" fillId="0" borderId="1" xfId="0" applyFont="1" applyFill="1" applyBorder="1" applyAlignment="1">
      <alignment shrinkToFit="1"/>
    </xf>
    <xf numFmtId="0" fontId="0" fillId="0" borderId="5" xfId="0" applyFont="1" applyBorder="1" applyAlignment="1">
      <alignment horizontal="left" vertical="center" shrinkToFit="1"/>
    </xf>
    <xf numFmtId="164" fontId="0" fillId="0" borderId="6" xfId="0" applyNumberForma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4" fillId="11" borderId="1" xfId="0" applyFont="1" applyFill="1" applyBorder="1" applyAlignment="1">
      <alignment horizontal="center" vertical="center" textRotation="90" wrapText="1"/>
    </xf>
    <xf numFmtId="0" fontId="4" fillId="0" borderId="1" xfId="0" applyFont="1" applyFill="1" applyBorder="1" applyAlignment="1">
      <alignment horizontal="center" vertical="center" textRotation="90" wrapText="1"/>
    </xf>
    <xf numFmtId="0" fontId="6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left" vertical="top"/>
    </xf>
    <xf numFmtId="2" fontId="6" fillId="0" borderId="0" xfId="0" applyNumberFormat="1" applyFont="1" applyFill="1" applyBorder="1" applyAlignment="1"/>
    <xf numFmtId="0" fontId="6" fillId="0" borderId="13" xfId="0" applyFont="1" applyFill="1" applyBorder="1" applyAlignment="1">
      <alignment shrinkToFit="1"/>
    </xf>
    <xf numFmtId="0" fontId="6" fillId="0" borderId="5" xfId="0" applyFont="1" applyFill="1" applyBorder="1" applyAlignment="1">
      <alignment shrinkToFit="1"/>
    </xf>
    <xf numFmtId="0" fontId="4" fillId="11" borderId="5" xfId="0" applyFont="1" applyFill="1" applyBorder="1" applyAlignment="1">
      <alignment horizontal="center" vertical="center" textRotation="90" wrapText="1"/>
    </xf>
    <xf numFmtId="0" fontId="4" fillId="11" borderId="6" xfId="0" applyFont="1" applyFill="1" applyBorder="1" applyAlignment="1">
      <alignment horizontal="center" vertical="center" textRotation="90" wrapText="1"/>
    </xf>
    <xf numFmtId="0" fontId="6" fillId="0" borderId="29" xfId="0" applyFont="1" applyFill="1" applyBorder="1" applyAlignment="1">
      <alignment shrinkToFit="1"/>
    </xf>
    <xf numFmtId="49" fontId="12" fillId="0" borderId="5" xfId="0" applyNumberFormat="1" applyFont="1" applyFill="1" applyBorder="1" applyAlignment="1">
      <alignment horizontal="center" vertical="center" textRotation="90" wrapText="1"/>
    </xf>
    <xf numFmtId="49" fontId="12" fillId="0" borderId="1" xfId="0" applyNumberFormat="1" applyFont="1" applyFill="1" applyBorder="1" applyAlignment="1">
      <alignment horizontal="center" vertical="center" textRotation="90" wrapText="1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ont="1" applyFill="1" applyBorder="1"/>
    <xf numFmtId="49" fontId="12" fillId="0" borderId="13" xfId="0" applyNumberFormat="1" applyFont="1" applyFill="1" applyBorder="1" applyAlignment="1">
      <alignment horizontal="center" vertical="center" textRotation="90" wrapText="1"/>
    </xf>
    <xf numFmtId="164" fontId="4" fillId="0" borderId="1" xfId="0" applyNumberFormat="1" applyFont="1" applyFill="1" applyBorder="1" applyAlignment="1">
      <alignment horizontal="center" wrapText="1"/>
    </xf>
    <xf numFmtId="164" fontId="4" fillId="0" borderId="8" xfId="0" applyNumberFormat="1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shrinkToFit="1"/>
    </xf>
    <xf numFmtId="164" fontId="4" fillId="0" borderId="20" xfId="0" applyNumberFormat="1" applyFont="1" applyFill="1" applyBorder="1" applyAlignment="1">
      <alignment horizontal="center" wrapText="1"/>
    </xf>
    <xf numFmtId="164" fontId="6" fillId="0" borderId="5" xfId="0" applyNumberFormat="1" applyFont="1" applyFill="1" applyBorder="1" applyAlignment="1">
      <alignment shrinkToFit="1"/>
    </xf>
    <xf numFmtId="164" fontId="6" fillId="0" borderId="6" xfId="0" applyNumberFormat="1" applyFont="1" applyFill="1" applyBorder="1" applyAlignment="1">
      <alignment shrinkToFit="1"/>
    </xf>
    <xf numFmtId="164" fontId="4" fillId="0" borderId="10" xfId="0" applyNumberFormat="1" applyFont="1" applyFill="1" applyBorder="1" applyAlignment="1">
      <alignment horizontal="center" wrapText="1"/>
    </xf>
    <xf numFmtId="164" fontId="4" fillId="0" borderId="11" xfId="0" applyNumberFormat="1" applyFont="1" applyFill="1" applyBorder="1" applyAlignment="1">
      <alignment horizontal="center" wrapText="1"/>
    </xf>
    <xf numFmtId="164" fontId="4" fillId="0" borderId="6" xfId="0" applyNumberFormat="1" applyFont="1" applyFill="1" applyBorder="1" applyAlignment="1">
      <alignment horizontal="center" wrapText="1"/>
    </xf>
    <xf numFmtId="164" fontId="4" fillId="0" borderId="9" xfId="0" applyNumberFormat="1" applyFont="1" applyFill="1" applyBorder="1" applyAlignment="1">
      <alignment horizontal="center" wrapText="1"/>
    </xf>
    <xf numFmtId="164" fontId="4" fillId="0" borderId="56" xfId="0" applyNumberFormat="1" applyFont="1" applyFill="1" applyBorder="1" applyAlignment="1">
      <alignment horizontal="center" wrapText="1"/>
    </xf>
    <xf numFmtId="49" fontId="15" fillId="0" borderId="0" xfId="0" applyNumberFormat="1" applyFont="1" applyFill="1" applyBorder="1" applyAlignment="1" applyProtection="1">
      <protection locked="0"/>
    </xf>
    <xf numFmtId="0" fontId="7" fillId="19" borderId="5" xfId="0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164" fontId="0" fillId="0" borderId="1" xfId="0" applyNumberFormat="1" applyFill="1" applyBorder="1" applyAlignment="1" applyProtection="1">
      <alignment horizontal="center" vertical="center" shrinkToFit="1"/>
      <protection locked="0"/>
    </xf>
    <xf numFmtId="164" fontId="0" fillId="0" borderId="13" xfId="0" applyNumberFormat="1" applyFill="1" applyBorder="1" applyAlignment="1" applyProtection="1">
      <alignment horizontal="center" vertical="center" shrinkToFit="1"/>
      <protection locked="0"/>
    </xf>
    <xf numFmtId="0" fontId="0" fillId="0" borderId="5" xfId="0" applyFont="1" applyBorder="1" applyAlignment="1" applyProtection="1">
      <alignment horizontal="left" vertical="center" shrinkToFit="1"/>
    </xf>
    <xf numFmtId="0" fontId="6" fillId="0" borderId="38" xfId="0" applyFont="1" applyFill="1" applyBorder="1" applyAlignment="1" applyProtection="1">
      <alignment shrinkToFit="1"/>
      <protection locked="0"/>
    </xf>
    <xf numFmtId="0" fontId="6" fillId="0" borderId="55" xfId="0" applyFont="1" applyFill="1" applyBorder="1" applyAlignment="1" applyProtection="1">
      <alignment shrinkToFit="1"/>
      <protection locked="0"/>
    </xf>
    <xf numFmtId="0" fontId="6" fillId="0" borderId="5" xfId="0" applyFont="1" applyFill="1" applyBorder="1" applyAlignment="1" applyProtection="1">
      <alignment shrinkToFit="1"/>
      <protection locked="0"/>
    </xf>
    <xf numFmtId="0" fontId="6" fillId="0" borderId="1" xfId="0" applyFont="1" applyFill="1" applyBorder="1" applyAlignment="1" applyProtection="1">
      <alignment shrinkToFit="1"/>
      <protection locked="0"/>
    </xf>
    <xf numFmtId="0" fontId="6" fillId="0" borderId="13" xfId="0" applyFont="1" applyFill="1" applyBorder="1" applyAlignment="1" applyProtection="1">
      <alignment shrinkToFit="1"/>
      <protection locked="0"/>
    </xf>
    <xf numFmtId="0" fontId="6" fillId="0" borderId="14" xfId="0" applyFont="1" applyFill="1" applyBorder="1" applyAlignment="1" applyProtection="1">
      <alignment shrinkToFit="1"/>
      <protection locked="0"/>
    </xf>
    <xf numFmtId="0" fontId="6" fillId="0" borderId="2" xfId="0" applyFont="1" applyFill="1" applyBorder="1" applyAlignment="1" applyProtection="1">
      <alignment shrinkToFit="1"/>
      <protection locked="0"/>
    </xf>
    <xf numFmtId="0" fontId="6" fillId="0" borderId="46" xfId="0" applyFont="1" applyFill="1" applyBorder="1" applyAlignment="1" applyProtection="1">
      <alignment shrinkToFit="1"/>
      <protection locked="0"/>
    </xf>
    <xf numFmtId="49" fontId="0" fillId="0" borderId="1" xfId="0" applyNumberFormat="1" applyBorder="1" applyAlignment="1" applyProtection="1">
      <alignment vertical="center" shrinkToFit="1"/>
      <protection locked="0"/>
    </xf>
    <xf numFmtId="49" fontId="0" fillId="0" borderId="1" xfId="0" applyNumberFormat="1" applyBorder="1" applyAlignment="1" applyProtection="1">
      <alignment shrinkToFit="1"/>
      <protection locked="0"/>
    </xf>
    <xf numFmtId="49" fontId="6" fillId="0" borderId="29" xfId="0" applyNumberFormat="1" applyFont="1" applyFill="1" applyBorder="1" applyAlignment="1">
      <alignment shrinkToFit="1"/>
    </xf>
    <xf numFmtId="0" fontId="1" fillId="7" borderId="1" xfId="0" applyFont="1" applyFill="1" applyBorder="1" applyAlignment="1">
      <alignment horizontal="center" vertical="center" wrapText="1"/>
    </xf>
    <xf numFmtId="164" fontId="1" fillId="7" borderId="10" xfId="0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/>
    </xf>
    <xf numFmtId="0" fontId="9" fillId="11" borderId="14" xfId="0" applyFont="1" applyFill="1" applyBorder="1" applyAlignment="1">
      <alignment horizontal="center" vertical="center"/>
    </xf>
    <xf numFmtId="0" fontId="9" fillId="11" borderId="2" xfId="0" applyFont="1" applyFill="1" applyBorder="1" applyAlignment="1">
      <alignment horizontal="center" vertical="center"/>
    </xf>
    <xf numFmtId="0" fontId="9" fillId="11" borderId="15" xfId="0" applyFont="1" applyFill="1" applyBorder="1" applyAlignment="1">
      <alignment horizontal="center" vertical="center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8" fillId="0" borderId="16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Protection="1"/>
    <xf numFmtId="0" fontId="0" fillId="0" borderId="0" xfId="0" applyFill="1" applyBorder="1" applyProtection="1"/>
    <xf numFmtId="0" fontId="0" fillId="0" borderId="26" xfId="0" applyFill="1" applyBorder="1" applyProtection="1"/>
    <xf numFmtId="0" fontId="8" fillId="0" borderId="16" xfId="0" applyFont="1" applyFill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center"/>
    </xf>
    <xf numFmtId="0" fontId="0" fillId="0" borderId="0" xfId="0" applyBorder="1" applyProtection="1"/>
    <xf numFmtId="0" fontId="0" fillId="0" borderId="26" xfId="0" applyBorder="1" applyProtection="1"/>
    <xf numFmtId="0" fontId="9" fillId="0" borderId="0" xfId="0" applyFont="1" applyBorder="1" applyProtection="1"/>
    <xf numFmtId="0" fontId="1" fillId="0" borderId="0" xfId="0" applyFont="1" applyBorder="1" applyProtection="1"/>
    <xf numFmtId="49" fontId="4" fillId="0" borderId="0" xfId="0" applyNumberFormat="1" applyFont="1" applyBorder="1" applyAlignment="1" applyProtection="1">
      <alignment horizontal="center" vertical="center" wrapText="1"/>
    </xf>
    <xf numFmtId="49" fontId="4" fillId="0" borderId="0" xfId="0" applyNumberFormat="1" applyFont="1" applyBorder="1" applyAlignment="1" applyProtection="1">
      <alignment vertical="center" wrapText="1"/>
    </xf>
    <xf numFmtId="2" fontId="6" fillId="0" borderId="0" xfId="0" applyNumberFormat="1" applyFont="1" applyBorder="1" applyAlignment="1" applyProtection="1"/>
    <xf numFmtId="0" fontId="0" fillId="0" borderId="16" xfId="0" applyBorder="1" applyProtection="1"/>
    <xf numFmtId="0" fontId="6" fillId="0" borderId="16" xfId="0" applyFont="1" applyFill="1" applyBorder="1" applyAlignment="1" applyProtection="1">
      <alignment horizontal="left" vertical="top"/>
    </xf>
    <xf numFmtId="49" fontId="6" fillId="0" borderId="0" xfId="0" applyNumberFormat="1" applyFont="1" applyBorder="1" applyAlignment="1" applyProtection="1"/>
    <xf numFmtId="49" fontId="6" fillId="0" borderId="0" xfId="0" applyNumberFormat="1" applyFont="1" applyBorder="1" applyAlignment="1" applyProtection="1">
      <alignment vertical="top"/>
    </xf>
    <xf numFmtId="49" fontId="5" fillId="0" borderId="0" xfId="0" applyNumberFormat="1" applyFont="1" applyFill="1" applyBorder="1" applyAlignment="1" applyProtection="1">
      <alignment vertical="top"/>
    </xf>
    <xf numFmtId="0" fontId="8" fillId="0" borderId="16" xfId="0" applyFont="1" applyFill="1" applyBorder="1" applyAlignment="1" applyProtection="1">
      <alignment horizontal="left" vertical="center"/>
      <protection locked="0"/>
    </xf>
    <xf numFmtId="0" fontId="9" fillId="0" borderId="16" xfId="0" applyFont="1" applyBorder="1" applyProtection="1">
      <protection locked="0"/>
    </xf>
    <xf numFmtId="0" fontId="6" fillId="0" borderId="38" xfId="0" applyNumberFormat="1" applyFont="1" applyFill="1" applyBorder="1" applyAlignment="1">
      <alignment horizontal="left" shrinkToFit="1"/>
    </xf>
    <xf numFmtId="0" fontId="6" fillId="0" borderId="55" xfId="0" applyNumberFormat="1" applyFont="1" applyFill="1" applyBorder="1" applyAlignment="1">
      <alignment horizontal="left" shrinkToFit="1"/>
    </xf>
    <xf numFmtId="0" fontId="10" fillId="21" borderId="12" xfId="0" applyFont="1" applyFill="1" applyBorder="1" applyAlignment="1">
      <alignment horizontal="center"/>
    </xf>
    <xf numFmtId="0" fontId="10" fillId="21" borderId="10" xfId="0" applyFont="1" applyFill="1" applyBorder="1" applyAlignment="1">
      <alignment horizontal="center"/>
    </xf>
    <xf numFmtId="0" fontId="10" fillId="21" borderId="11" xfId="0" applyFont="1" applyFill="1" applyBorder="1" applyAlignment="1">
      <alignment horizontal="center"/>
    </xf>
    <xf numFmtId="0" fontId="10" fillId="21" borderId="14" xfId="0" applyFont="1" applyFill="1" applyBorder="1" applyAlignment="1">
      <alignment horizontal="center"/>
    </xf>
    <xf numFmtId="0" fontId="10" fillId="21" borderId="2" xfId="0" applyFont="1" applyFill="1" applyBorder="1" applyAlignment="1">
      <alignment horizontal="center"/>
    </xf>
    <xf numFmtId="0" fontId="10" fillId="21" borderId="15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4" borderId="28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/>
    </xf>
    <xf numFmtId="0" fontId="4" fillId="4" borderId="27" xfId="0" applyFont="1" applyFill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1" fillId="3" borderId="28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3" fillId="22" borderId="23" xfId="0" applyFont="1" applyFill="1" applyBorder="1" applyAlignment="1">
      <alignment horizontal="center" vertical="center"/>
    </xf>
    <xf numFmtId="0" fontId="3" fillId="22" borderId="24" xfId="0" applyFont="1" applyFill="1" applyBorder="1" applyAlignment="1">
      <alignment horizontal="center" vertical="center"/>
    </xf>
    <xf numFmtId="0" fontId="3" fillId="22" borderId="25" xfId="0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/>
    </xf>
    <xf numFmtId="49" fontId="2" fillId="2" borderId="11" xfId="0" applyNumberFormat="1" applyFont="1" applyFill="1" applyBorder="1" applyAlignment="1">
      <alignment horizontal="center"/>
    </xf>
    <xf numFmtId="0" fontId="3" fillId="21" borderId="23" xfId="0" applyFont="1" applyFill="1" applyBorder="1" applyAlignment="1">
      <alignment horizontal="center" vertical="center"/>
    </xf>
    <xf numFmtId="0" fontId="3" fillId="21" borderId="24" xfId="0" applyFont="1" applyFill="1" applyBorder="1" applyAlignment="1">
      <alignment horizontal="center" vertical="center"/>
    </xf>
    <xf numFmtId="0" fontId="3" fillId="21" borderId="25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shrinkToFit="1"/>
    </xf>
    <xf numFmtId="0" fontId="4" fillId="0" borderId="4" xfId="0" applyNumberFormat="1" applyFont="1" applyFill="1" applyBorder="1" applyAlignment="1">
      <alignment horizontal="center" shrinkToFit="1"/>
    </xf>
    <xf numFmtId="164" fontId="4" fillId="0" borderId="23" xfId="0" applyNumberFormat="1" applyFont="1" applyFill="1" applyBorder="1" applyAlignment="1" applyProtection="1">
      <alignment horizontal="left" vertical="top" wrapText="1"/>
      <protection locked="0"/>
    </xf>
    <xf numFmtId="164" fontId="4" fillId="0" borderId="24" xfId="0" applyNumberFormat="1" applyFont="1" applyFill="1" applyBorder="1" applyAlignment="1" applyProtection="1">
      <alignment horizontal="left" vertical="top" wrapText="1"/>
      <protection locked="0"/>
    </xf>
    <xf numFmtId="164" fontId="4" fillId="0" borderId="25" xfId="0" applyNumberFormat="1" applyFont="1" applyFill="1" applyBorder="1" applyAlignment="1" applyProtection="1">
      <alignment horizontal="left" vertical="top" wrapText="1"/>
      <protection locked="0"/>
    </xf>
    <xf numFmtId="164" fontId="4" fillId="0" borderId="16" xfId="0" applyNumberFormat="1" applyFont="1" applyFill="1" applyBorder="1" applyAlignment="1" applyProtection="1">
      <alignment horizontal="left" vertical="top" wrapText="1"/>
      <protection locked="0"/>
    </xf>
    <xf numFmtId="164" fontId="4" fillId="0" borderId="0" xfId="0" applyNumberFormat="1" applyFont="1" applyFill="1" applyBorder="1" applyAlignment="1" applyProtection="1">
      <alignment horizontal="left" vertical="top" wrapText="1"/>
      <protection locked="0"/>
    </xf>
    <xf numFmtId="164" fontId="4" fillId="0" borderId="26" xfId="0" applyNumberFormat="1" applyFont="1" applyFill="1" applyBorder="1" applyAlignment="1" applyProtection="1">
      <alignment horizontal="left" vertical="top" wrapText="1"/>
      <protection locked="0"/>
    </xf>
    <xf numFmtId="164" fontId="4" fillId="0" borderId="53" xfId="0" applyNumberFormat="1" applyFont="1" applyFill="1" applyBorder="1" applyAlignment="1" applyProtection="1">
      <alignment horizontal="left" vertical="top" wrapText="1"/>
      <protection locked="0"/>
    </xf>
    <xf numFmtId="164" fontId="4" fillId="0" borderId="42" xfId="0" applyNumberFormat="1" applyFont="1" applyFill="1" applyBorder="1" applyAlignment="1" applyProtection="1">
      <alignment horizontal="left" vertical="top" wrapText="1"/>
      <protection locked="0"/>
    </xf>
    <xf numFmtId="164" fontId="4" fillId="0" borderId="54" xfId="0" applyNumberFormat="1" applyFont="1" applyFill="1" applyBorder="1" applyAlignment="1" applyProtection="1">
      <alignment horizontal="left" vertical="top" wrapText="1"/>
      <protection locked="0"/>
    </xf>
    <xf numFmtId="0" fontId="4" fillId="0" borderId="28" xfId="0" applyNumberFormat="1" applyFont="1" applyFill="1" applyBorder="1" applyAlignment="1">
      <alignment horizontal="center" shrinkToFit="1"/>
    </xf>
    <xf numFmtId="0" fontId="4" fillId="0" borderId="29" xfId="0" applyNumberFormat="1" applyFont="1" applyFill="1" applyBorder="1" applyAlignment="1">
      <alignment horizontal="center" shrinkToFit="1"/>
    </xf>
    <xf numFmtId="0" fontId="4" fillId="0" borderId="30" xfId="0" applyNumberFormat="1" applyFont="1" applyFill="1" applyBorder="1" applyAlignment="1">
      <alignment horizontal="center" shrinkToFit="1"/>
    </xf>
    <xf numFmtId="0" fontId="4" fillId="0" borderId="31" xfId="0" applyNumberFormat="1" applyFont="1" applyFill="1" applyBorder="1" applyAlignment="1">
      <alignment horizontal="center" shrinkToFit="1"/>
    </xf>
    <xf numFmtId="164" fontId="6" fillId="0" borderId="29" xfId="0" applyNumberFormat="1" applyFont="1" applyFill="1" applyBorder="1" applyAlignment="1" applyProtection="1">
      <alignment horizontal="center" wrapText="1"/>
      <protection locked="0"/>
    </xf>
    <xf numFmtId="164" fontId="6" fillId="0" borderId="40" xfId="0" applyNumberFormat="1" applyFont="1" applyFill="1" applyBorder="1" applyAlignment="1" applyProtection="1">
      <alignment horizontal="center" wrapText="1"/>
      <protection locked="0"/>
    </xf>
    <xf numFmtId="164" fontId="6" fillId="0" borderId="28" xfId="0" applyNumberFormat="1" applyFont="1" applyFill="1" applyBorder="1" applyAlignment="1" applyProtection="1">
      <alignment horizontal="center" wrapText="1"/>
      <protection locked="0"/>
    </xf>
    <xf numFmtId="0" fontId="6" fillId="0" borderId="29" xfId="0" applyFont="1" applyFill="1" applyBorder="1" applyAlignment="1" applyProtection="1">
      <alignment horizontal="center" shrinkToFit="1"/>
      <protection locked="0"/>
    </xf>
    <xf numFmtId="0" fontId="6" fillId="0" borderId="40" xfId="0" applyFont="1" applyFill="1" applyBorder="1" applyAlignment="1" applyProtection="1">
      <alignment horizontal="center" shrinkToFit="1"/>
      <protection locked="0"/>
    </xf>
    <xf numFmtId="0" fontId="6" fillId="0" borderId="28" xfId="0" applyFont="1" applyFill="1" applyBorder="1" applyAlignment="1" applyProtection="1">
      <alignment horizontal="center" shrinkToFit="1"/>
      <protection locked="0"/>
    </xf>
    <xf numFmtId="0" fontId="6" fillId="0" borderId="22" xfId="0" applyFont="1" applyFill="1" applyBorder="1" applyAlignment="1" applyProtection="1">
      <alignment horizontal="center" shrinkToFit="1"/>
      <protection locked="0"/>
    </xf>
    <xf numFmtId="0" fontId="6" fillId="0" borderId="1" xfId="0" applyFont="1" applyFill="1" applyBorder="1" applyAlignment="1" applyProtection="1">
      <alignment horizontal="center" shrinkToFit="1"/>
      <protection locked="0"/>
    </xf>
    <xf numFmtId="0" fontId="6" fillId="0" borderId="6" xfId="0" applyFont="1" applyFill="1" applyBorder="1" applyAlignment="1" applyProtection="1">
      <alignment horizontal="center" shrinkToFit="1"/>
      <protection locked="0"/>
    </xf>
    <xf numFmtId="49" fontId="4" fillId="0" borderId="12" xfId="0" applyNumberFormat="1" applyFont="1" applyFill="1" applyBorder="1" applyAlignment="1">
      <alignment horizontal="center" vertical="center" textRotation="90" wrapText="1"/>
    </xf>
    <xf numFmtId="49" fontId="4" fillId="0" borderId="10" xfId="0" applyNumberFormat="1" applyFont="1" applyFill="1" applyBorder="1" applyAlignment="1">
      <alignment horizontal="center" vertical="center" textRotation="90" wrapText="1"/>
    </xf>
    <xf numFmtId="49" fontId="4" fillId="0" borderId="11" xfId="0" applyNumberFormat="1" applyFont="1" applyFill="1" applyBorder="1" applyAlignment="1">
      <alignment horizontal="center" vertical="center" textRotation="90" wrapText="1"/>
    </xf>
    <xf numFmtId="49" fontId="4" fillId="0" borderId="5" xfId="0" applyNumberFormat="1" applyFont="1" applyFill="1" applyBorder="1" applyAlignment="1">
      <alignment horizontal="center" vertical="center" textRotation="90" wrapText="1"/>
    </xf>
    <xf numFmtId="49" fontId="4" fillId="0" borderId="1" xfId="0" applyNumberFormat="1" applyFont="1" applyFill="1" applyBorder="1" applyAlignment="1">
      <alignment horizontal="center" vertical="center" textRotation="90" wrapText="1"/>
    </xf>
    <xf numFmtId="49" fontId="4" fillId="0" borderId="6" xfId="0" applyNumberFormat="1" applyFont="1" applyFill="1" applyBorder="1" applyAlignment="1">
      <alignment horizontal="center" vertical="center" textRotation="90" wrapText="1"/>
    </xf>
    <xf numFmtId="49" fontId="4" fillId="0" borderId="21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2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37" xfId="0" applyNumberFormat="1" applyFont="1" applyFill="1" applyBorder="1" applyAlignment="1" applyProtection="1">
      <alignment horizontal="center" vertical="center" wrapText="1"/>
    </xf>
    <xf numFmtId="49" fontId="4" fillId="0" borderId="38" xfId="0" applyNumberFormat="1" applyFont="1" applyFill="1" applyBorder="1" applyAlignment="1" applyProtection="1">
      <alignment horizontal="center" vertical="center" wrapText="1"/>
    </xf>
    <xf numFmtId="49" fontId="4" fillId="0" borderId="37" xfId="0" applyNumberFormat="1" applyFont="1" applyFill="1" applyBorder="1" applyAlignment="1">
      <alignment horizontal="center" vertical="center" textRotation="90" wrapText="1"/>
    </xf>
    <xf numFmtId="49" fontId="4" fillId="0" borderId="38" xfId="0" applyNumberFormat="1" applyFont="1" applyFill="1" applyBorder="1" applyAlignment="1">
      <alignment horizontal="center" vertical="center" textRotation="90" wrapText="1"/>
    </xf>
    <xf numFmtId="49" fontId="4" fillId="0" borderId="24" xfId="0" applyNumberFormat="1" applyFont="1" applyFill="1" applyBorder="1" applyAlignment="1">
      <alignment horizontal="center" vertical="center" textRotation="90" wrapText="1"/>
    </xf>
    <xf numFmtId="49" fontId="4" fillId="0" borderId="39" xfId="0" applyNumberFormat="1" applyFont="1" applyFill="1" applyBorder="1" applyAlignment="1">
      <alignment horizontal="center" vertical="center" textRotation="90" wrapText="1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5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49" fontId="4" fillId="0" borderId="21" xfId="0" applyNumberFormat="1" applyFont="1" applyFill="1" applyBorder="1" applyAlignment="1">
      <alignment horizontal="center" vertical="center" textRotation="90" wrapText="1"/>
    </xf>
    <xf numFmtId="49" fontId="4" fillId="0" borderId="52" xfId="0" applyNumberFormat="1" applyFont="1" applyFill="1" applyBorder="1" applyAlignment="1">
      <alignment horizontal="center" vertical="center" textRotation="90" wrapText="1"/>
    </xf>
    <xf numFmtId="49" fontId="4" fillId="0" borderId="22" xfId="0" applyNumberFormat="1" applyFont="1" applyFill="1" applyBorder="1" applyAlignment="1">
      <alignment horizontal="center" vertical="center" textRotation="90" wrapText="1"/>
    </xf>
    <xf numFmtId="49" fontId="4" fillId="0" borderId="13" xfId="0" applyNumberFormat="1" applyFont="1" applyFill="1" applyBorder="1" applyAlignment="1">
      <alignment horizontal="center" vertical="center" textRotation="90" wrapText="1"/>
    </xf>
    <xf numFmtId="0" fontId="1" fillId="0" borderId="13" xfId="0" applyFont="1" applyBorder="1" applyAlignment="1" applyProtection="1">
      <alignment horizontal="center" wrapText="1"/>
      <protection locked="0"/>
    </xf>
    <xf numFmtId="0" fontId="1" fillId="0" borderId="22" xfId="0" applyFont="1" applyBorder="1" applyAlignment="1" applyProtection="1">
      <alignment horizontal="center" wrapText="1"/>
      <protection locked="0"/>
    </xf>
    <xf numFmtId="0" fontId="1" fillId="0" borderId="40" xfId="0" applyFont="1" applyBorder="1" applyAlignment="1" applyProtection="1">
      <alignment horizontal="center" wrapText="1"/>
      <protection locked="0"/>
    </xf>
    <xf numFmtId="0" fontId="4" fillId="0" borderId="7" xfId="0" applyFont="1" applyFill="1" applyBorder="1" applyAlignment="1" applyProtection="1">
      <alignment horizontal="center" vertical="top" wrapText="1"/>
    </xf>
    <xf numFmtId="0" fontId="4" fillId="0" borderId="8" xfId="0" applyFont="1" applyFill="1" applyBorder="1" applyAlignment="1" applyProtection="1">
      <alignment horizontal="center" vertical="top" wrapText="1"/>
    </xf>
    <xf numFmtId="2" fontId="6" fillId="0" borderId="8" xfId="0" applyNumberFormat="1" applyFont="1" applyBorder="1" applyAlignment="1" applyProtection="1">
      <alignment horizontal="center" wrapText="1"/>
      <protection locked="0"/>
    </xf>
    <xf numFmtId="0" fontId="6" fillId="0" borderId="8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Fill="1" applyBorder="1" applyAlignment="1" applyProtection="1">
      <alignment horizontal="center" vertical="top" wrapText="1"/>
      <protection locked="0"/>
    </xf>
    <xf numFmtId="2" fontId="4" fillId="0" borderId="7" xfId="0" applyNumberFormat="1" applyFont="1" applyBorder="1" applyAlignment="1" applyProtection="1">
      <alignment horizontal="center" wrapText="1"/>
    </xf>
    <xf numFmtId="2" fontId="4" fillId="0" borderId="8" xfId="0" applyNumberFormat="1" applyFont="1" applyBorder="1" applyAlignment="1" applyProtection="1">
      <alignment horizontal="center" wrapText="1"/>
    </xf>
    <xf numFmtId="0" fontId="1" fillId="0" borderId="36" xfId="0" applyFont="1" applyBorder="1" applyAlignment="1" applyProtection="1">
      <alignment horizontal="center" wrapText="1"/>
      <protection locked="0"/>
    </xf>
    <xf numFmtId="0" fontId="1" fillId="0" borderId="27" xfId="0" applyFont="1" applyBorder="1" applyAlignment="1" applyProtection="1">
      <alignment horizontal="center" wrapText="1"/>
      <protection locked="0"/>
    </xf>
    <xf numFmtId="0" fontId="1" fillId="0" borderId="41" xfId="0" applyFont="1" applyBorder="1" applyAlignment="1" applyProtection="1">
      <alignment horizontal="center" wrapText="1"/>
      <protection locked="0"/>
    </xf>
    <xf numFmtId="0" fontId="4" fillId="0" borderId="5" xfId="0" applyFont="1" applyFill="1" applyBorder="1" applyAlignment="1" applyProtection="1">
      <alignment horizontal="center" vertical="top" wrapText="1"/>
    </xf>
    <xf numFmtId="0" fontId="4" fillId="0" borderId="1" xfId="0" applyFont="1" applyFill="1" applyBorder="1" applyAlignment="1" applyProtection="1">
      <alignment horizontal="center" vertical="top" wrapText="1"/>
    </xf>
    <xf numFmtId="49" fontId="6" fillId="20" borderId="1" xfId="0" applyNumberFormat="1" applyFont="1" applyFill="1" applyBorder="1" applyAlignment="1" applyProtection="1">
      <alignment horizontal="center" wrapText="1"/>
    </xf>
    <xf numFmtId="49" fontId="6" fillId="20" borderId="8" xfId="0" applyNumberFormat="1" applyFont="1" applyFill="1" applyBorder="1" applyAlignment="1" applyProtection="1">
      <alignment horizontal="center" wrapText="1"/>
    </xf>
    <xf numFmtId="2" fontId="6" fillId="0" borderId="1" xfId="0" applyNumberFormat="1" applyFont="1" applyBorder="1" applyAlignment="1" applyProtection="1">
      <alignment horizontal="center" wrapText="1"/>
      <protection locked="0"/>
    </xf>
    <xf numFmtId="0" fontId="6" fillId="0" borderId="1" xfId="0" applyFont="1" applyFill="1" applyBorder="1" applyAlignment="1" applyProtection="1">
      <alignment horizontal="center" vertical="top" wrapText="1"/>
      <protection locked="0"/>
    </xf>
    <xf numFmtId="0" fontId="6" fillId="0" borderId="6" xfId="0" applyFont="1" applyFill="1" applyBorder="1" applyAlignment="1" applyProtection="1">
      <alignment horizontal="center" vertical="top" wrapText="1"/>
      <protection locked="0"/>
    </xf>
    <xf numFmtId="2" fontId="4" fillId="0" borderId="5" xfId="0" applyNumberFormat="1" applyFont="1" applyBorder="1" applyAlignment="1" applyProtection="1">
      <alignment horizontal="center" wrapText="1"/>
    </xf>
    <xf numFmtId="2" fontId="4" fillId="0" borderId="1" xfId="0" applyNumberFormat="1" applyFont="1" applyBorder="1" applyAlignment="1" applyProtection="1">
      <alignment horizontal="center" wrapText="1"/>
    </xf>
    <xf numFmtId="0" fontId="1" fillId="20" borderId="46" xfId="0" applyFont="1" applyFill="1" applyBorder="1" applyAlignment="1" applyProtection="1">
      <alignment horizontal="center" wrapText="1"/>
    </xf>
    <xf numFmtId="0" fontId="1" fillId="20" borderId="47" xfId="0" applyFont="1" applyFill="1" applyBorder="1" applyAlignment="1" applyProtection="1">
      <alignment horizontal="center" wrapText="1"/>
    </xf>
    <xf numFmtId="0" fontId="1" fillId="20" borderId="48" xfId="0" applyFont="1" applyFill="1" applyBorder="1" applyAlignment="1" applyProtection="1">
      <alignment horizontal="center" wrapText="1"/>
    </xf>
    <xf numFmtId="0" fontId="1" fillId="20" borderId="49" xfId="0" applyFont="1" applyFill="1" applyBorder="1" applyAlignment="1" applyProtection="1">
      <alignment horizontal="center" wrapText="1"/>
    </xf>
    <xf numFmtId="49" fontId="6" fillId="0" borderId="1" xfId="0" applyNumberFormat="1" applyFont="1" applyBorder="1" applyAlignment="1" applyProtection="1">
      <alignment horizontal="center" wrapText="1"/>
    </xf>
    <xf numFmtId="0" fontId="1" fillId="0" borderId="12" xfId="0" applyFont="1" applyBorder="1" applyAlignment="1" applyProtection="1">
      <alignment horizontal="center"/>
    </xf>
    <xf numFmtId="0" fontId="1" fillId="0" borderId="10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49" fontId="4" fillId="0" borderId="10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49" fontId="4" fillId="0" borderId="23" xfId="0" applyNumberFormat="1" applyFont="1" applyBorder="1" applyAlignment="1" applyProtection="1">
      <alignment horizontal="center" vertical="center" wrapText="1"/>
    </xf>
    <xf numFmtId="49" fontId="4" fillId="0" borderId="24" xfId="0" applyNumberFormat="1" applyFont="1" applyBorder="1" applyAlignment="1" applyProtection="1">
      <alignment horizontal="center" vertical="center" wrapText="1"/>
    </xf>
    <xf numFmtId="49" fontId="4" fillId="0" borderId="43" xfId="0" applyNumberFormat="1" applyFont="1" applyBorder="1" applyAlignment="1" applyProtection="1">
      <alignment horizontal="center" vertical="center" wrapText="1"/>
    </xf>
    <xf numFmtId="49" fontId="4" fillId="0" borderId="44" xfId="0" applyNumberFormat="1" applyFont="1" applyBorder="1" applyAlignment="1" applyProtection="1">
      <alignment horizontal="center" vertical="center" wrapText="1"/>
    </xf>
    <xf numFmtId="49" fontId="4" fillId="0" borderId="39" xfId="0" applyNumberFormat="1" applyFont="1" applyBorder="1" applyAlignment="1" applyProtection="1">
      <alignment horizontal="center" vertical="center" wrapText="1"/>
    </xf>
    <xf numFmtId="49" fontId="4" fillId="0" borderId="45" xfId="0" applyNumberFormat="1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0" fillId="22" borderId="23" xfId="0" applyFont="1" applyFill="1" applyBorder="1" applyAlignment="1">
      <alignment horizontal="center" vertical="center"/>
    </xf>
    <xf numFmtId="0" fontId="10" fillId="22" borderId="24" xfId="0" applyFont="1" applyFill="1" applyBorder="1" applyAlignment="1">
      <alignment horizontal="center" vertical="center"/>
    </xf>
    <xf numFmtId="0" fontId="10" fillId="22" borderId="25" xfId="0" applyFont="1" applyFill="1" applyBorder="1" applyAlignment="1">
      <alignment horizontal="center" vertical="center"/>
    </xf>
    <xf numFmtId="0" fontId="4" fillId="0" borderId="50" xfId="0" applyFont="1" applyFill="1" applyBorder="1" applyAlignment="1" applyProtection="1">
      <alignment horizontal="center" vertical="center"/>
    </xf>
    <xf numFmtId="0" fontId="4" fillId="0" borderId="35" xfId="0" applyFont="1" applyFill="1" applyBorder="1" applyAlignment="1" applyProtection="1">
      <alignment horizontal="center" vertical="center"/>
    </xf>
    <xf numFmtId="0" fontId="4" fillId="0" borderId="51" xfId="0" applyFont="1" applyFill="1" applyBorder="1" applyAlignment="1" applyProtection="1">
      <alignment horizontal="center" vertical="center"/>
    </xf>
    <xf numFmtId="0" fontId="4" fillId="0" borderId="32" xfId="0" applyFont="1" applyFill="1" applyBorder="1" applyAlignment="1" applyProtection="1">
      <alignment horizontal="center"/>
    </xf>
    <xf numFmtId="0" fontId="4" fillId="0" borderId="33" xfId="0" applyFont="1" applyFill="1" applyBorder="1" applyAlignment="1" applyProtection="1">
      <alignment horizontal="center"/>
    </xf>
    <xf numFmtId="0" fontId="4" fillId="0" borderId="34" xfId="0" applyFont="1" applyFill="1" applyBorder="1" applyAlignment="1" applyProtection="1">
      <alignment horizontal="center"/>
    </xf>
    <xf numFmtId="0" fontId="1" fillId="0" borderId="10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wrapText="1"/>
    </xf>
    <xf numFmtId="0" fontId="1" fillId="0" borderId="11" xfId="0" applyFont="1" applyBorder="1" applyAlignment="1" applyProtection="1">
      <alignment horizontal="center" wrapText="1"/>
    </xf>
    <xf numFmtId="0" fontId="1" fillId="0" borderId="6" xfId="0" applyFont="1" applyBorder="1" applyAlignment="1" applyProtection="1">
      <alignment horizontal="center" wrapText="1"/>
    </xf>
    <xf numFmtId="0" fontId="10" fillId="21" borderId="23" xfId="0" applyFont="1" applyFill="1" applyBorder="1" applyAlignment="1">
      <alignment horizontal="center" vertical="center"/>
    </xf>
    <xf numFmtId="0" fontId="10" fillId="21" borderId="24" xfId="0" applyFont="1" applyFill="1" applyBorder="1" applyAlignment="1">
      <alignment horizontal="center" vertical="center"/>
    </xf>
    <xf numFmtId="0" fontId="10" fillId="21" borderId="25" xfId="0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 applyProtection="1">
      <alignment horizontal="center" vertical="center" textRotation="90" wrapText="1"/>
    </xf>
    <xf numFmtId="49" fontId="4" fillId="0" borderId="10" xfId="0" applyNumberFormat="1" applyFont="1" applyFill="1" applyBorder="1" applyAlignment="1" applyProtection="1">
      <alignment horizontal="center" vertical="center" textRotation="90" wrapText="1"/>
    </xf>
    <xf numFmtId="49" fontId="4" fillId="0" borderId="11" xfId="0" applyNumberFormat="1" applyFont="1" applyFill="1" applyBorder="1" applyAlignment="1" applyProtection="1">
      <alignment horizontal="center" vertical="center" textRotation="90" wrapText="1"/>
    </xf>
    <xf numFmtId="49" fontId="4" fillId="0" borderId="5" xfId="0" applyNumberFormat="1" applyFont="1" applyFill="1" applyBorder="1" applyAlignment="1" applyProtection="1">
      <alignment horizontal="center" vertical="center" textRotation="90" wrapText="1"/>
    </xf>
    <xf numFmtId="49" fontId="4" fillId="0" borderId="1" xfId="0" applyNumberFormat="1" applyFont="1" applyFill="1" applyBorder="1" applyAlignment="1" applyProtection="1">
      <alignment horizontal="center" vertical="center" textRotation="90" wrapText="1"/>
    </xf>
    <xf numFmtId="49" fontId="4" fillId="0" borderId="6" xfId="0" applyNumberFormat="1" applyFont="1" applyFill="1" applyBorder="1" applyAlignment="1" applyProtection="1">
      <alignment horizontal="center" vertical="center" textRotation="90" wrapText="1"/>
    </xf>
    <xf numFmtId="49" fontId="4" fillId="0" borderId="21" xfId="0" applyNumberFormat="1" applyFont="1" applyFill="1" applyBorder="1" applyAlignment="1" applyProtection="1">
      <alignment horizontal="center" vertical="center" wrapText="1"/>
    </xf>
    <xf numFmtId="49" fontId="4" fillId="0" borderId="11" xfId="0" applyNumberFormat="1" applyFont="1" applyFill="1" applyBorder="1" applyAlignment="1" applyProtection="1">
      <alignment horizontal="center" vertical="center" wrapText="1"/>
    </xf>
    <xf numFmtId="49" fontId="4" fillId="0" borderId="22" xfId="0" applyNumberFormat="1" applyFont="1" applyFill="1" applyBorder="1" applyAlignment="1" applyProtection="1">
      <alignment horizontal="center" vertical="center" wrapText="1"/>
    </xf>
    <xf numFmtId="49" fontId="4" fillId="0" borderId="6" xfId="0" applyNumberFormat="1" applyFont="1" applyFill="1" applyBorder="1" applyAlignment="1" applyProtection="1">
      <alignment horizontal="center" vertical="center" wrapText="1"/>
    </xf>
    <xf numFmtId="49" fontId="4" fillId="0" borderId="21" xfId="0" applyNumberFormat="1" applyFont="1" applyFill="1" applyBorder="1" applyAlignment="1" applyProtection="1">
      <alignment horizontal="center" vertical="center" textRotation="90" wrapText="1"/>
    </xf>
    <xf numFmtId="49" fontId="4" fillId="0" borderId="52" xfId="0" applyNumberFormat="1" applyFont="1" applyFill="1" applyBorder="1" applyAlignment="1" applyProtection="1">
      <alignment horizontal="center" vertical="center" textRotation="90" wrapText="1"/>
    </xf>
    <xf numFmtId="49" fontId="4" fillId="0" borderId="22" xfId="0" applyNumberFormat="1" applyFont="1" applyFill="1" applyBorder="1" applyAlignment="1" applyProtection="1">
      <alignment horizontal="center" vertical="center" textRotation="90" wrapText="1"/>
    </xf>
    <xf numFmtId="49" fontId="4" fillId="0" borderId="13" xfId="0" applyNumberFormat="1" applyFont="1" applyFill="1" applyBorder="1" applyAlignment="1" applyProtection="1">
      <alignment horizontal="center" vertical="center" textRotation="90" wrapText="1"/>
    </xf>
    <xf numFmtId="0" fontId="6" fillId="0" borderId="30" xfId="0" applyFont="1" applyFill="1" applyBorder="1" applyAlignment="1" applyProtection="1">
      <alignment horizontal="center" shrinkToFit="1"/>
      <protection locked="0"/>
    </xf>
    <xf numFmtId="0" fontId="6" fillId="0" borderId="31" xfId="0" applyFont="1" applyFill="1" applyBorder="1" applyAlignment="1" applyProtection="1">
      <alignment horizontal="center" shrinkToFit="1"/>
      <protection locked="0"/>
    </xf>
    <xf numFmtId="0" fontId="6" fillId="0" borderId="41" xfId="0" applyFont="1" applyFill="1" applyBorder="1" applyAlignment="1" applyProtection="1">
      <alignment horizontal="center" shrinkToFit="1"/>
      <protection locked="0"/>
    </xf>
    <xf numFmtId="164" fontId="6" fillId="0" borderId="30" xfId="0" applyNumberFormat="1" applyFont="1" applyFill="1" applyBorder="1" applyAlignment="1" applyProtection="1">
      <alignment horizontal="center" wrapText="1"/>
      <protection locked="0"/>
    </xf>
    <xf numFmtId="164" fontId="6" fillId="0" borderId="31" xfId="0" applyNumberFormat="1" applyFont="1" applyFill="1" applyBorder="1" applyAlignment="1" applyProtection="1">
      <alignment horizontal="center" wrapText="1"/>
      <protection locked="0"/>
    </xf>
    <xf numFmtId="164" fontId="6" fillId="0" borderId="41" xfId="0" applyNumberFormat="1" applyFont="1" applyFill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08040"/>
      <color rgb="FFCC99FF"/>
      <color rgb="FF7F9E40"/>
      <color rgb="FF9BEE72"/>
      <color rgb="FFFFA3FF"/>
      <color rgb="FFFFFF66"/>
      <color rgb="FFD8E4BC"/>
      <color rgb="FFFF603B"/>
      <color rgb="FF987F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6"/>
  <sheetViews>
    <sheetView workbookViewId="0">
      <selection activeCell="B4" sqref="B4"/>
    </sheetView>
  </sheetViews>
  <sheetFormatPr defaultRowHeight="14.4" x14ac:dyDescent="0.3"/>
  <cols>
    <col min="1" max="5" width="30.77734375" customWidth="1"/>
  </cols>
  <sheetData>
    <row r="1" spans="1:5" ht="15" customHeight="1" x14ac:dyDescent="0.3">
      <c r="A1" s="162" t="s">
        <v>69</v>
      </c>
      <c r="B1" s="163"/>
      <c r="C1" s="163"/>
      <c r="D1" s="163"/>
      <c r="E1" s="164"/>
    </row>
    <row r="2" spans="1:5" ht="15" customHeight="1" x14ac:dyDescent="0.3">
      <c r="A2" s="165"/>
      <c r="B2" s="166"/>
      <c r="C2" s="166"/>
      <c r="D2" s="166"/>
      <c r="E2" s="167"/>
    </row>
    <row r="3" spans="1:5" ht="15" customHeight="1" x14ac:dyDescent="0.4">
      <c r="A3" s="66"/>
      <c r="B3" s="67"/>
      <c r="C3" s="67"/>
      <c r="D3" s="67"/>
      <c r="E3" s="68"/>
    </row>
    <row r="4" spans="1:5" ht="30" customHeight="1" x14ac:dyDescent="0.4">
      <c r="A4" s="71" t="s">
        <v>42</v>
      </c>
      <c r="B4" s="113" t="s">
        <v>110</v>
      </c>
      <c r="C4" s="70"/>
      <c r="D4" s="69"/>
      <c r="E4" s="72"/>
    </row>
    <row r="5" spans="1:5" ht="30" customHeight="1" x14ac:dyDescent="0.3">
      <c r="A5" s="61"/>
      <c r="B5" s="34"/>
      <c r="C5" s="34"/>
      <c r="D5" s="34"/>
      <c r="E5" s="62"/>
    </row>
    <row r="6" spans="1:5" ht="30" customHeight="1" thickBot="1" x14ac:dyDescent="0.35">
      <c r="A6" s="134" t="s">
        <v>5</v>
      </c>
      <c r="B6" s="135" t="s">
        <v>6</v>
      </c>
      <c r="C6" s="135" t="s">
        <v>7</v>
      </c>
      <c r="D6" s="135" t="s">
        <v>8</v>
      </c>
      <c r="E6" s="136" t="s">
        <v>9</v>
      </c>
    </row>
    <row r="7" spans="1:5" ht="30" customHeight="1" x14ac:dyDescent="0.3">
      <c r="A7" s="137" t="s">
        <v>84</v>
      </c>
      <c r="B7" s="137" t="s">
        <v>89</v>
      </c>
      <c r="C7" s="137" t="s">
        <v>114</v>
      </c>
      <c r="D7" s="137" t="s">
        <v>116</v>
      </c>
      <c r="E7" s="137" t="s">
        <v>95</v>
      </c>
    </row>
    <row r="8" spans="1:5" ht="30" customHeight="1" x14ac:dyDescent="0.3">
      <c r="A8" s="63" t="s">
        <v>85</v>
      </c>
      <c r="B8" s="63" t="s">
        <v>90</v>
      </c>
      <c r="C8" s="63" t="s">
        <v>115</v>
      </c>
      <c r="D8" s="63" t="s">
        <v>118</v>
      </c>
      <c r="E8" s="63" t="s">
        <v>96</v>
      </c>
    </row>
    <row r="9" spans="1:5" ht="30" customHeight="1" x14ac:dyDescent="0.3">
      <c r="A9" s="63" t="s">
        <v>86</v>
      </c>
      <c r="B9" s="63" t="s">
        <v>91</v>
      </c>
      <c r="C9" s="63" t="s">
        <v>93</v>
      </c>
      <c r="D9" s="63" t="s">
        <v>117</v>
      </c>
      <c r="E9" s="63" t="s">
        <v>121</v>
      </c>
    </row>
    <row r="10" spans="1:5" ht="30" customHeight="1" x14ac:dyDescent="0.3">
      <c r="A10" s="63" t="s">
        <v>111</v>
      </c>
      <c r="B10" s="63" t="s">
        <v>92</v>
      </c>
      <c r="C10" s="63" t="s">
        <v>126</v>
      </c>
      <c r="D10" s="63" t="s">
        <v>119</v>
      </c>
      <c r="E10" s="63" t="s">
        <v>122</v>
      </c>
    </row>
    <row r="11" spans="1:5" ht="30" customHeight="1" x14ac:dyDescent="0.3">
      <c r="A11" s="63" t="s">
        <v>112</v>
      </c>
      <c r="B11" s="63" t="s">
        <v>87</v>
      </c>
      <c r="C11" s="63" t="s">
        <v>127</v>
      </c>
      <c r="D11" s="63" t="s">
        <v>120</v>
      </c>
      <c r="E11" s="63" t="s">
        <v>97</v>
      </c>
    </row>
    <row r="12" spans="1:5" ht="30" customHeight="1" x14ac:dyDescent="0.3">
      <c r="A12" s="63" t="s">
        <v>113</v>
      </c>
      <c r="B12" s="63" t="s">
        <v>87</v>
      </c>
      <c r="C12" s="63" t="s">
        <v>94</v>
      </c>
      <c r="D12" s="63" t="s">
        <v>87</v>
      </c>
      <c r="E12" s="63" t="s">
        <v>98</v>
      </c>
    </row>
    <row r="13" spans="1:5" ht="30" customHeight="1" x14ac:dyDescent="0.3">
      <c r="A13" s="114" t="s">
        <v>87</v>
      </c>
      <c r="B13" s="114" t="s">
        <v>88</v>
      </c>
      <c r="C13" s="114" t="s">
        <v>94</v>
      </c>
      <c r="D13" s="114" t="s">
        <v>87</v>
      </c>
      <c r="E13" s="114" t="s">
        <v>87</v>
      </c>
    </row>
    <row r="14" spans="1:5" ht="30" customHeight="1" x14ac:dyDescent="0.3">
      <c r="A14" s="64" t="s">
        <v>87</v>
      </c>
      <c r="B14" s="64"/>
      <c r="C14" s="64" t="s">
        <v>88</v>
      </c>
      <c r="D14" s="64" t="s">
        <v>88</v>
      </c>
      <c r="E14" s="64" t="s">
        <v>87</v>
      </c>
    </row>
    <row r="15" spans="1:5" ht="30" customHeight="1" x14ac:dyDescent="0.3">
      <c r="A15" s="64" t="s">
        <v>88</v>
      </c>
      <c r="B15" s="64"/>
      <c r="C15" s="64"/>
      <c r="D15" s="64"/>
      <c r="E15" s="64" t="s">
        <v>88</v>
      </c>
    </row>
    <row r="16" spans="1:5" ht="30" customHeight="1" x14ac:dyDescent="0.3">
      <c r="A16" s="64"/>
      <c r="B16" s="64"/>
      <c r="C16" s="64"/>
      <c r="D16" s="64"/>
      <c r="E16" s="64"/>
    </row>
    <row r="17" spans="1:5" ht="30" customHeight="1" x14ac:dyDescent="0.3">
      <c r="A17" s="114"/>
      <c r="B17" s="114"/>
      <c r="C17" s="114"/>
      <c r="D17" s="114"/>
      <c r="E17" s="114"/>
    </row>
    <row r="18" spans="1:5" ht="30" customHeight="1" x14ac:dyDescent="0.3">
      <c r="A18" s="114"/>
      <c r="B18" s="114"/>
      <c r="C18" s="114"/>
      <c r="D18" s="114"/>
      <c r="E18" s="114"/>
    </row>
    <row r="19" spans="1:5" ht="30" customHeight="1" x14ac:dyDescent="0.3">
      <c r="A19" s="115"/>
      <c r="B19" s="115"/>
      <c r="C19" s="115"/>
      <c r="D19" s="115"/>
      <c r="E19" s="115"/>
    </row>
    <row r="20" spans="1:5" ht="30" customHeight="1" x14ac:dyDescent="0.3">
      <c r="A20" s="115"/>
      <c r="B20" s="115"/>
      <c r="C20" s="115"/>
      <c r="D20" s="115"/>
      <c r="E20" s="115"/>
    </row>
    <row r="21" spans="1:5" ht="30" customHeight="1" x14ac:dyDescent="0.3">
      <c r="A21" s="115"/>
      <c r="B21" s="115"/>
      <c r="C21" s="115"/>
      <c r="D21" s="115"/>
      <c r="E21" s="115"/>
    </row>
    <row r="22" spans="1:5" ht="30" customHeight="1" x14ac:dyDescent="0.3">
      <c r="A22" s="115"/>
      <c r="B22" s="115"/>
      <c r="C22" s="115"/>
      <c r="D22" s="115"/>
      <c r="E22" s="115"/>
    </row>
    <row r="23" spans="1:5" ht="30" customHeight="1" x14ac:dyDescent="0.3">
      <c r="A23" s="115"/>
      <c r="B23" s="115"/>
      <c r="C23" s="115"/>
      <c r="D23" s="115"/>
      <c r="E23" s="115"/>
    </row>
    <row r="24" spans="1:5" ht="30" customHeight="1" x14ac:dyDescent="0.3">
      <c r="A24" s="115"/>
      <c r="B24" s="115"/>
      <c r="C24" s="115"/>
      <c r="D24" s="115"/>
      <c r="E24" s="115"/>
    </row>
    <row r="25" spans="1:5" ht="30" customHeight="1" x14ac:dyDescent="0.3">
      <c r="A25" s="115"/>
      <c r="B25" s="115"/>
      <c r="C25" s="115"/>
      <c r="D25" s="115"/>
      <c r="E25" s="115"/>
    </row>
    <row r="26" spans="1:5" ht="30" customHeight="1" thickBot="1" x14ac:dyDescent="0.35">
      <c r="A26" s="116"/>
      <c r="B26" s="116"/>
      <c r="C26" s="116"/>
      <c r="D26" s="116"/>
      <c r="E26" s="116"/>
    </row>
  </sheetData>
  <sheetProtection algorithmName="SHA-512" hashValue="qami3dvNzLHXEDBnYCjua5UE7W3FYTjH/d/OncuIFRxQgTa2anlguOYTVYqj4XP9gY65MTXs32aXyJrfqLblPA==" saltValue="6svCDiZue/3OPmor2APycA==" spinCount="100000" sheet="1" selectLockedCells="1"/>
  <mergeCells count="1">
    <mergeCell ref="A1:E2"/>
  </mergeCells>
  <printOptions horizontalCentered="1" verticalCentered="1"/>
  <pageMargins left="0.7" right="0.7" top="0.75" bottom="0.75" header="0.3" footer="0.3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53"/>
  <sheetViews>
    <sheetView showZeros="0" topLeftCell="A100" zoomScaleNormal="100" workbookViewId="0">
      <selection activeCell="B122" sqref="B122"/>
    </sheetView>
  </sheetViews>
  <sheetFormatPr defaultRowHeight="14.4" x14ac:dyDescent="0.3"/>
  <cols>
    <col min="1" max="1" width="28.5546875" bestFit="1" customWidth="1"/>
    <col min="2" max="2" width="12.77734375" customWidth="1"/>
    <col min="6" max="6" width="8.21875" customWidth="1"/>
  </cols>
  <sheetData>
    <row r="1" spans="1:26" ht="30" customHeight="1" x14ac:dyDescent="0.3">
      <c r="A1" s="181" t="s">
        <v>66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3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" customHeight="1" x14ac:dyDescent="0.3">
      <c r="A2" s="76" t="s">
        <v>44</v>
      </c>
      <c r="B2" s="77" t="str">
        <f>'Weekly Menus'!B4</f>
        <v>Spring Week 2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65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" thickBot="1" x14ac:dyDescent="0.35">
      <c r="A3" s="76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65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8.75" customHeight="1" x14ac:dyDescent="0.35">
      <c r="A4" s="184" t="s">
        <v>5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6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5" customHeight="1" x14ac:dyDescent="0.3">
      <c r="A5" s="11" t="s">
        <v>11</v>
      </c>
      <c r="B5" s="10" t="s">
        <v>63</v>
      </c>
      <c r="C5" s="20" t="s">
        <v>0</v>
      </c>
      <c r="D5" s="19" t="s">
        <v>72</v>
      </c>
      <c r="E5" s="18" t="s">
        <v>1</v>
      </c>
      <c r="F5" s="131" t="s">
        <v>68</v>
      </c>
      <c r="G5" s="12" t="s">
        <v>16</v>
      </c>
      <c r="H5" s="13" t="s">
        <v>15</v>
      </c>
      <c r="I5" s="14" t="s">
        <v>2</v>
      </c>
      <c r="J5" s="15" t="s">
        <v>3</v>
      </c>
      <c r="K5" s="16" t="s">
        <v>4</v>
      </c>
      <c r="L5" s="37" t="s">
        <v>28</v>
      </c>
      <c r="M5" s="17" t="s">
        <v>14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" customHeight="1" x14ac:dyDescent="0.3">
      <c r="A6" s="83" t="str">
        <f>'Weekly Menus'!A7</f>
        <v>WG Rotini Pasta</v>
      </c>
      <c r="B6" s="128" t="s">
        <v>99</v>
      </c>
      <c r="C6" s="117"/>
      <c r="D6" s="117">
        <v>2</v>
      </c>
      <c r="E6" s="117"/>
      <c r="F6" s="117"/>
      <c r="G6" s="117"/>
      <c r="H6" s="117"/>
      <c r="I6" s="117"/>
      <c r="J6" s="117"/>
      <c r="K6" s="117"/>
      <c r="L6" s="117"/>
      <c r="M6" s="84">
        <f>SUM(G6:L6)</f>
        <v>0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" customHeight="1" x14ac:dyDescent="0.3">
      <c r="A7" s="83" t="str">
        <f>'Weekly Menus'!A8</f>
        <v>Meat Sauce</v>
      </c>
      <c r="B7" s="128" t="s">
        <v>100</v>
      </c>
      <c r="C7" s="117">
        <v>2</v>
      </c>
      <c r="D7" s="117"/>
      <c r="E7" s="117"/>
      <c r="F7" s="117"/>
      <c r="G7" s="117"/>
      <c r="H7" s="117">
        <v>0.25</v>
      </c>
      <c r="I7" s="117"/>
      <c r="J7" s="117"/>
      <c r="K7" s="117"/>
      <c r="L7" s="117"/>
      <c r="M7" s="84">
        <f t="shared" ref="M7:M25" si="0">SUM(G7:L7)</f>
        <v>0.25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" customHeight="1" x14ac:dyDescent="0.3">
      <c r="A8" s="83" t="str">
        <f>'Weekly Menus'!A9</f>
        <v>Cheese Sauce</v>
      </c>
      <c r="B8" s="128" t="s">
        <v>100</v>
      </c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84">
        <f t="shared" si="0"/>
        <v>0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" customHeight="1" x14ac:dyDescent="0.3">
      <c r="A9" s="83" t="str">
        <f>'Weekly Menus'!A10</f>
        <v>Spinach Salad</v>
      </c>
      <c r="B9" s="128" t="s">
        <v>99</v>
      </c>
      <c r="C9" s="117"/>
      <c r="D9" s="117"/>
      <c r="E9" s="117"/>
      <c r="F9" s="117"/>
      <c r="G9" s="117">
        <v>0.5</v>
      </c>
      <c r="H9" s="117"/>
      <c r="I9" s="117"/>
      <c r="J9" s="117"/>
      <c r="K9" s="117"/>
      <c r="L9" s="117"/>
      <c r="M9" s="84">
        <f t="shared" si="0"/>
        <v>0.5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" customHeight="1" x14ac:dyDescent="0.3">
      <c r="A10" s="83" t="str">
        <f>'Weekly Menus'!A11</f>
        <v>Carrot Souffle</v>
      </c>
      <c r="B10" s="128" t="s">
        <v>100</v>
      </c>
      <c r="C10" s="117"/>
      <c r="D10" s="117"/>
      <c r="E10" s="117"/>
      <c r="F10" s="117"/>
      <c r="G10" s="117"/>
      <c r="H10" s="117">
        <v>0.5</v>
      </c>
      <c r="I10" s="117"/>
      <c r="J10" s="117"/>
      <c r="K10" s="117"/>
      <c r="L10" s="117"/>
      <c r="M10" s="84">
        <f t="shared" si="0"/>
        <v>0.5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" customHeight="1" x14ac:dyDescent="0.3">
      <c r="A11" s="83" t="str">
        <f>'Weekly Menus'!A12</f>
        <v>WG Garlic Bread</v>
      </c>
      <c r="B11" s="128" t="s">
        <v>101</v>
      </c>
      <c r="C11" s="117"/>
      <c r="D11" s="117">
        <v>1</v>
      </c>
      <c r="E11" s="117"/>
      <c r="F11" s="117"/>
      <c r="G11" s="117"/>
      <c r="H11" s="117"/>
      <c r="I11" s="117"/>
      <c r="J11" s="117"/>
      <c r="K11" s="117"/>
      <c r="L11" s="117"/>
      <c r="M11" s="84">
        <f t="shared" si="0"/>
        <v>0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" customHeight="1" x14ac:dyDescent="0.3">
      <c r="A12" s="83" t="str">
        <f>'Weekly Menus'!A13</f>
        <v>Fruit Selection</v>
      </c>
      <c r="B12" s="128" t="s">
        <v>100</v>
      </c>
      <c r="C12" s="117"/>
      <c r="D12" s="117"/>
      <c r="E12" s="117">
        <v>0.5</v>
      </c>
      <c r="F12" s="117"/>
      <c r="G12" s="117"/>
      <c r="H12" s="117"/>
      <c r="I12" s="117"/>
      <c r="J12" s="117"/>
      <c r="K12" s="117"/>
      <c r="L12" s="117"/>
      <c r="M12" s="84">
        <f t="shared" si="0"/>
        <v>0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" customHeight="1" x14ac:dyDescent="0.3">
      <c r="A13" s="83" t="str">
        <f>'Weekly Menus'!A14</f>
        <v>Fruit Selection</v>
      </c>
      <c r="B13" s="128" t="s">
        <v>100</v>
      </c>
      <c r="C13" s="117"/>
      <c r="D13" s="117"/>
      <c r="E13" s="117">
        <v>0.5</v>
      </c>
      <c r="F13" s="117"/>
      <c r="G13" s="117"/>
      <c r="H13" s="117"/>
      <c r="I13" s="117"/>
      <c r="J13" s="117"/>
      <c r="K13" s="117"/>
      <c r="L13" s="117"/>
      <c r="M13" s="84">
        <f t="shared" si="0"/>
        <v>0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" customHeight="1" x14ac:dyDescent="0.3">
      <c r="A14" s="83" t="str">
        <f>'Weekly Menus'!A15</f>
        <v>Milk Selection</v>
      </c>
      <c r="B14" s="128" t="s">
        <v>102</v>
      </c>
      <c r="C14" s="117"/>
      <c r="D14" s="117"/>
      <c r="E14" s="117"/>
      <c r="F14" s="117">
        <v>1</v>
      </c>
      <c r="G14" s="117"/>
      <c r="H14" s="117"/>
      <c r="I14" s="117"/>
      <c r="J14" s="117"/>
      <c r="K14" s="117"/>
      <c r="L14" s="117"/>
      <c r="M14" s="84">
        <f t="shared" si="0"/>
        <v>0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" customHeight="1" x14ac:dyDescent="0.3">
      <c r="A15" s="83">
        <f>'Weekly Menus'!A16</f>
        <v>0</v>
      </c>
      <c r="B15" s="128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84">
        <f t="shared" si="0"/>
        <v>0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" customHeight="1" x14ac:dyDescent="0.3">
      <c r="A16" s="83">
        <f>'Weekly Menus'!A17</f>
        <v>0</v>
      </c>
      <c r="B16" s="129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84">
        <f t="shared" si="0"/>
        <v>0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" customHeight="1" x14ac:dyDescent="0.3">
      <c r="A17" s="83">
        <f>'Weekly Menus'!A18</f>
        <v>0</v>
      </c>
      <c r="B17" s="129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84">
        <f t="shared" si="0"/>
        <v>0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" customHeight="1" x14ac:dyDescent="0.3">
      <c r="A18" s="83">
        <f>'Weekly Menus'!A19</f>
        <v>0</v>
      </c>
      <c r="B18" s="129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84">
        <f t="shared" si="0"/>
        <v>0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" customHeight="1" x14ac:dyDescent="0.3">
      <c r="A19" s="83">
        <f>'Weekly Menus'!A20</f>
        <v>0</v>
      </c>
      <c r="B19" s="129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84">
        <f t="shared" si="0"/>
        <v>0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" customHeight="1" x14ac:dyDescent="0.3">
      <c r="A20" s="83">
        <f>'Weekly Menus'!A21</f>
        <v>0</v>
      </c>
      <c r="B20" s="129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84">
        <f t="shared" si="0"/>
        <v>0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" customHeight="1" x14ac:dyDescent="0.3">
      <c r="A21" s="83">
        <f>'Weekly Menus'!A22</f>
        <v>0</v>
      </c>
      <c r="B21" s="129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84">
        <f t="shared" si="0"/>
        <v>0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" customHeight="1" x14ac:dyDescent="0.3">
      <c r="A22" s="83">
        <f>'Weekly Menus'!A23</f>
        <v>0</v>
      </c>
      <c r="B22" s="129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84">
        <f t="shared" si="0"/>
        <v>0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" customHeight="1" x14ac:dyDescent="0.3">
      <c r="A23" s="83">
        <f>'Weekly Menus'!A24</f>
        <v>0</v>
      </c>
      <c r="B23" s="129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84">
        <f t="shared" si="0"/>
        <v>0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" customHeight="1" x14ac:dyDescent="0.3">
      <c r="A24" s="83">
        <f>'Weekly Menus'!A25</f>
        <v>0</v>
      </c>
      <c r="B24" s="129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84">
        <f t="shared" si="0"/>
        <v>0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" customHeight="1" x14ac:dyDescent="0.3">
      <c r="A25" s="83">
        <f>'Weekly Menus'!A26</f>
        <v>0</v>
      </c>
      <c r="B25" s="129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84">
        <f t="shared" si="0"/>
        <v>0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" customHeight="1" x14ac:dyDescent="0.3">
      <c r="A26" s="179" t="s">
        <v>20</v>
      </c>
      <c r="B26" s="180"/>
      <c r="C26" s="47">
        <f>FLOOR(SUM(C6:C25),0.25)</f>
        <v>2</v>
      </c>
      <c r="D26" s="48">
        <f>FLOOR(SUM(D6:D25),0.25)</f>
        <v>3</v>
      </c>
      <c r="E26" s="49">
        <f t="shared" ref="E26:L26" si="1">SUM(E6:E25)</f>
        <v>1</v>
      </c>
      <c r="F26" s="133">
        <f t="shared" si="1"/>
        <v>1</v>
      </c>
      <c r="G26" s="50">
        <f t="shared" si="1"/>
        <v>0.5</v>
      </c>
      <c r="H26" s="51">
        <f t="shared" si="1"/>
        <v>0.75</v>
      </c>
      <c r="I26" s="52">
        <f t="shared" si="1"/>
        <v>0</v>
      </c>
      <c r="J26" s="53">
        <f t="shared" si="1"/>
        <v>0</v>
      </c>
      <c r="K26" s="54">
        <f t="shared" si="1"/>
        <v>0</v>
      </c>
      <c r="L26" s="55">
        <f t="shared" si="1"/>
        <v>0</v>
      </c>
      <c r="M26" s="56">
        <f>SUM(G26:L26)</f>
        <v>1.25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28.8" x14ac:dyDescent="0.3">
      <c r="A27" s="177" t="s">
        <v>18</v>
      </c>
      <c r="B27" s="178"/>
      <c r="C27" s="38" t="s">
        <v>73</v>
      </c>
      <c r="D27" s="38" t="s">
        <v>73</v>
      </c>
      <c r="E27" s="38" t="s">
        <v>21</v>
      </c>
      <c r="F27" s="38" t="s">
        <v>23</v>
      </c>
      <c r="G27" s="39"/>
      <c r="H27" s="39"/>
      <c r="I27" s="39"/>
      <c r="J27" s="39"/>
      <c r="K27" s="39"/>
      <c r="L27" s="39"/>
      <c r="M27" s="40" t="s">
        <v>22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" thickBot="1" x14ac:dyDescent="0.35">
      <c r="A28" s="168" t="s">
        <v>12</v>
      </c>
      <c r="B28" s="169"/>
      <c r="C28" s="5" t="str">
        <f>IF(C26&gt;=1,"Yes","No")</f>
        <v>Yes</v>
      </c>
      <c r="D28" s="5" t="str">
        <f t="shared" ref="D28" si="2">IF(D26&gt;=1,"Yes","No")</f>
        <v>Yes</v>
      </c>
      <c r="E28" s="5" t="str">
        <f>IF(E26&gt;=0.5,"Yes","No")</f>
        <v>Yes</v>
      </c>
      <c r="F28" s="5" t="str">
        <f>IF(F26&gt;=1,"Yes","No")</f>
        <v>Yes</v>
      </c>
      <c r="G28" s="6"/>
      <c r="H28" s="6"/>
      <c r="I28" s="6"/>
      <c r="J28" s="6"/>
      <c r="K28" s="6"/>
      <c r="L28" s="6"/>
      <c r="M28" s="7" t="str">
        <f>IF(M26&gt;=0.75,"Yes","No")</f>
        <v>Yes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thickBot="1" x14ac:dyDescent="0.35">
      <c r="A29" s="1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30" customHeight="1" x14ac:dyDescent="0.3">
      <c r="A30" s="181" t="s">
        <v>66</v>
      </c>
      <c r="B30" s="182"/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183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s="57" customFormat="1" ht="15" customHeight="1" x14ac:dyDescent="0.3">
      <c r="A31" s="76" t="s">
        <v>44</v>
      </c>
      <c r="B31" s="77" t="str">
        <f>'Weekly Menus'!B4</f>
        <v>Spring Week 2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78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thickBot="1" x14ac:dyDescent="0.35">
      <c r="A32" s="79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78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" customHeight="1" x14ac:dyDescent="0.35">
      <c r="A33" s="184" t="s">
        <v>6</v>
      </c>
      <c r="B33" s="185"/>
      <c r="C33" s="185"/>
      <c r="D33" s="185"/>
      <c r="E33" s="185"/>
      <c r="F33" s="185"/>
      <c r="G33" s="185"/>
      <c r="H33" s="185"/>
      <c r="I33" s="185"/>
      <c r="J33" s="185"/>
      <c r="K33" s="185"/>
      <c r="L33" s="185"/>
      <c r="M33" s="186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45" customHeight="1" x14ac:dyDescent="0.3">
      <c r="A34" s="11" t="s">
        <v>11</v>
      </c>
      <c r="B34" s="10" t="s">
        <v>63</v>
      </c>
      <c r="C34" s="20" t="s">
        <v>0</v>
      </c>
      <c r="D34" s="19" t="s">
        <v>72</v>
      </c>
      <c r="E34" s="18" t="s">
        <v>1</v>
      </c>
      <c r="F34" s="131" t="s">
        <v>68</v>
      </c>
      <c r="G34" s="12" t="s">
        <v>16</v>
      </c>
      <c r="H34" s="13" t="s">
        <v>15</v>
      </c>
      <c r="I34" s="14" t="s">
        <v>2</v>
      </c>
      <c r="J34" s="15" t="s">
        <v>3</v>
      </c>
      <c r="K34" s="16" t="s">
        <v>4</v>
      </c>
      <c r="L34" s="37" t="s">
        <v>28</v>
      </c>
      <c r="M34" s="17" t="s">
        <v>14</v>
      </c>
      <c r="P34" s="41"/>
      <c r="Q34" s="42"/>
      <c r="R34" s="42"/>
      <c r="S34" s="42"/>
      <c r="T34" s="42"/>
      <c r="U34" s="42"/>
      <c r="V34" s="42"/>
      <c r="W34" s="42"/>
      <c r="X34" s="42"/>
      <c r="Y34" s="42"/>
      <c r="Z34" s="42"/>
    </row>
    <row r="35" spans="1:26" ht="15" customHeight="1" x14ac:dyDescent="0.3">
      <c r="A35" s="83" t="str">
        <f>'Weekly Menus'!B7</f>
        <v>Cheese Pizza</v>
      </c>
      <c r="B35" s="128" t="s">
        <v>103</v>
      </c>
      <c r="C35" s="117">
        <v>2</v>
      </c>
      <c r="D35" s="117">
        <v>2</v>
      </c>
      <c r="E35" s="117"/>
      <c r="F35" s="117"/>
      <c r="G35" s="117"/>
      <c r="H35" s="117"/>
      <c r="I35" s="117"/>
      <c r="J35" s="117"/>
      <c r="K35" s="117"/>
      <c r="L35" s="118"/>
      <c r="M35" s="84">
        <f>SUM(G35:L35)</f>
        <v>0</v>
      </c>
      <c r="P35" s="41"/>
      <c r="Q35" s="42"/>
      <c r="R35" s="42"/>
      <c r="S35" s="42"/>
      <c r="T35" s="42"/>
      <c r="U35" s="42"/>
      <c r="V35" s="42"/>
      <c r="W35" s="42"/>
      <c r="X35" s="42"/>
      <c r="Y35" s="42"/>
      <c r="Z35" s="42"/>
    </row>
    <row r="36" spans="1:26" ht="15" customHeight="1" x14ac:dyDescent="0.3">
      <c r="A36" s="83" t="str">
        <f>'Weekly Menus'!B8</f>
        <v>Pepperoni Pizza</v>
      </c>
      <c r="B36" s="128" t="s">
        <v>103</v>
      </c>
      <c r="C36" s="117"/>
      <c r="D36" s="117"/>
      <c r="E36" s="117"/>
      <c r="F36" s="117"/>
      <c r="G36" s="117"/>
      <c r="H36" s="117"/>
      <c r="I36" s="117"/>
      <c r="J36" s="117"/>
      <c r="K36" s="117"/>
      <c r="L36" s="118"/>
      <c r="M36" s="84">
        <f t="shared" ref="M36:M54" si="3">SUM(G36:L36)</f>
        <v>0</v>
      </c>
      <c r="P36" s="41"/>
      <c r="Q36" s="42"/>
      <c r="R36" s="42"/>
      <c r="S36" s="42"/>
      <c r="T36" s="42"/>
      <c r="U36" s="42"/>
      <c r="V36" s="42"/>
      <c r="W36" s="42"/>
      <c r="X36" s="42"/>
      <c r="Y36" s="42"/>
      <c r="Z36" s="42"/>
    </row>
    <row r="37" spans="1:26" ht="15" customHeight="1" x14ac:dyDescent="0.3">
      <c r="A37" s="83" t="str">
        <f>'Weekly Menus'!B9</f>
        <v>Chef Special Pizza</v>
      </c>
      <c r="B37" s="128" t="s">
        <v>103</v>
      </c>
      <c r="C37" s="117"/>
      <c r="D37" s="117"/>
      <c r="E37" s="117"/>
      <c r="F37" s="117"/>
      <c r="G37" s="117"/>
      <c r="H37" s="117"/>
      <c r="I37" s="117"/>
      <c r="J37" s="117"/>
      <c r="K37" s="117"/>
      <c r="L37" s="118"/>
      <c r="M37" s="84">
        <f t="shared" si="3"/>
        <v>0</v>
      </c>
      <c r="P37" s="41"/>
      <c r="Q37" s="42"/>
      <c r="R37" s="42"/>
      <c r="S37" s="42"/>
      <c r="T37" s="42"/>
      <c r="U37" s="42"/>
      <c r="V37" s="42"/>
      <c r="W37" s="42"/>
      <c r="X37" s="42"/>
      <c r="Y37" s="42"/>
      <c r="Z37" s="42"/>
    </row>
    <row r="38" spans="1:26" ht="15" customHeight="1" x14ac:dyDescent="0.3">
      <c r="A38" s="83" t="str">
        <f>'Weekly Menus'!B10</f>
        <v>Caesar Salad with Romaine</v>
      </c>
      <c r="B38" s="128" t="s">
        <v>99</v>
      </c>
      <c r="C38" s="117"/>
      <c r="D38" s="117"/>
      <c r="E38" s="117"/>
      <c r="F38" s="117"/>
      <c r="G38" s="117">
        <v>0.5</v>
      </c>
      <c r="H38" s="117"/>
      <c r="I38" s="117"/>
      <c r="J38" s="117"/>
      <c r="K38" s="117"/>
      <c r="L38" s="118"/>
      <c r="M38" s="84">
        <f t="shared" si="3"/>
        <v>0.5</v>
      </c>
      <c r="P38" s="41"/>
      <c r="Q38" s="42"/>
      <c r="R38" s="42"/>
      <c r="S38" s="42"/>
      <c r="T38" s="42"/>
      <c r="U38" s="42"/>
      <c r="V38" s="42"/>
      <c r="W38" s="42"/>
      <c r="X38" s="42"/>
      <c r="Y38" s="42"/>
      <c r="Z38" s="42"/>
    </row>
    <row r="39" spans="1:26" ht="15" customHeight="1" x14ac:dyDescent="0.3">
      <c r="A39" s="83" t="str">
        <f>'Weekly Menus'!B11</f>
        <v>Fruit Selection</v>
      </c>
      <c r="B39" s="128" t="s">
        <v>100</v>
      </c>
      <c r="C39" s="117"/>
      <c r="D39" s="117"/>
      <c r="E39" s="117">
        <v>0.5</v>
      </c>
      <c r="F39" s="117"/>
      <c r="G39" s="117"/>
      <c r="H39" s="117"/>
      <c r="I39" s="117"/>
      <c r="J39" s="117"/>
      <c r="K39" s="117"/>
      <c r="L39" s="118"/>
      <c r="M39" s="84">
        <f t="shared" si="3"/>
        <v>0</v>
      </c>
      <c r="P39" s="43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spans="1:26" ht="15" customHeight="1" x14ac:dyDescent="0.3">
      <c r="A40" s="83" t="str">
        <f>'Weekly Menus'!B12</f>
        <v>Fruit Selection</v>
      </c>
      <c r="B40" s="128" t="s">
        <v>100</v>
      </c>
      <c r="C40" s="117"/>
      <c r="D40" s="117"/>
      <c r="E40" s="117">
        <v>0.5</v>
      </c>
      <c r="F40" s="117"/>
      <c r="G40" s="117"/>
      <c r="H40" s="117"/>
      <c r="I40" s="117"/>
      <c r="J40" s="117"/>
      <c r="K40" s="117"/>
      <c r="L40" s="118"/>
      <c r="M40" s="84">
        <f t="shared" si="3"/>
        <v>0</v>
      </c>
      <c r="P40" s="41"/>
      <c r="Q40" s="42"/>
      <c r="R40" s="42"/>
      <c r="S40" s="42"/>
      <c r="T40" s="42"/>
      <c r="U40" s="42"/>
      <c r="V40" s="42"/>
      <c r="W40" s="42"/>
      <c r="X40" s="42"/>
      <c r="Y40" s="42"/>
      <c r="Z40" s="42"/>
    </row>
    <row r="41" spans="1:26" ht="15" customHeight="1" x14ac:dyDescent="0.3">
      <c r="A41" s="83" t="str">
        <f>'Weekly Menus'!B13</f>
        <v>Milk Selection</v>
      </c>
      <c r="B41" s="128" t="s">
        <v>102</v>
      </c>
      <c r="C41" s="117"/>
      <c r="D41" s="117"/>
      <c r="E41" s="117"/>
      <c r="F41" s="117">
        <v>1</v>
      </c>
      <c r="G41" s="117"/>
      <c r="H41" s="117"/>
      <c r="I41" s="117"/>
      <c r="J41" s="117"/>
      <c r="K41" s="117"/>
      <c r="L41" s="118"/>
      <c r="M41" s="84">
        <f t="shared" si="3"/>
        <v>0</v>
      </c>
      <c r="P41" s="41"/>
      <c r="Q41" s="42"/>
      <c r="R41" s="42"/>
      <c r="S41" s="42"/>
      <c r="T41" s="42"/>
      <c r="U41" s="42"/>
      <c r="V41" s="42"/>
      <c r="W41" s="42"/>
      <c r="X41" s="42"/>
      <c r="Y41" s="42"/>
      <c r="Z41" s="42"/>
    </row>
    <row r="42" spans="1:26" ht="15" customHeight="1" x14ac:dyDescent="0.3">
      <c r="A42" s="83">
        <f>'Weekly Menus'!B14</f>
        <v>0</v>
      </c>
      <c r="B42" s="128"/>
      <c r="C42" s="117"/>
      <c r="D42" s="117"/>
      <c r="E42" s="117"/>
      <c r="F42" s="117"/>
      <c r="G42" s="117"/>
      <c r="H42" s="117"/>
      <c r="I42" s="117"/>
      <c r="J42" s="117"/>
      <c r="K42" s="117"/>
      <c r="L42" s="118"/>
      <c r="M42" s="84">
        <f t="shared" si="3"/>
        <v>0</v>
      </c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" customHeight="1" x14ac:dyDescent="0.3">
      <c r="A43" s="83">
        <f>'Weekly Menus'!B15</f>
        <v>0</v>
      </c>
      <c r="B43" s="128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84">
        <f t="shared" si="3"/>
        <v>0</v>
      </c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" customHeight="1" x14ac:dyDescent="0.3">
      <c r="A44" s="83">
        <f>'Weekly Menus'!B16</f>
        <v>0</v>
      </c>
      <c r="B44" s="128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84">
        <f t="shared" si="3"/>
        <v>0</v>
      </c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" customHeight="1" x14ac:dyDescent="0.3">
      <c r="A45" s="83">
        <f>'Weekly Menus'!B17</f>
        <v>0</v>
      </c>
      <c r="B45" s="129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84">
        <f t="shared" si="3"/>
        <v>0</v>
      </c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" customHeight="1" x14ac:dyDescent="0.3">
      <c r="A46" s="83">
        <f>'Weekly Menus'!B18</f>
        <v>0</v>
      </c>
      <c r="B46" s="129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84">
        <f t="shared" si="3"/>
        <v>0</v>
      </c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" customHeight="1" x14ac:dyDescent="0.3">
      <c r="A47" s="83">
        <f>'Weekly Menus'!B19</f>
        <v>0</v>
      </c>
      <c r="B47" s="129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84">
        <f t="shared" si="3"/>
        <v>0</v>
      </c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" customHeight="1" x14ac:dyDescent="0.3">
      <c r="A48" s="83">
        <f>'Weekly Menus'!B20</f>
        <v>0</v>
      </c>
      <c r="B48" s="129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84">
        <f t="shared" si="3"/>
        <v>0</v>
      </c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" customHeight="1" x14ac:dyDescent="0.3">
      <c r="A49" s="83">
        <f>'Weekly Menus'!B21</f>
        <v>0</v>
      </c>
      <c r="B49" s="129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84">
        <f t="shared" si="3"/>
        <v>0</v>
      </c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" customHeight="1" x14ac:dyDescent="0.3">
      <c r="A50" s="83">
        <f>'Weekly Menus'!B22</f>
        <v>0</v>
      </c>
      <c r="B50" s="129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84">
        <f t="shared" si="3"/>
        <v>0</v>
      </c>
      <c r="P50" s="41"/>
      <c r="Q50" s="42"/>
      <c r="R50" s="42"/>
      <c r="S50" s="42"/>
      <c r="T50" s="42"/>
      <c r="U50" s="42"/>
      <c r="V50" s="42"/>
      <c r="W50" s="42"/>
      <c r="X50" s="42"/>
      <c r="Y50" s="42"/>
      <c r="Z50" s="42"/>
    </row>
    <row r="51" spans="1:26" ht="15" customHeight="1" x14ac:dyDescent="0.3">
      <c r="A51" s="83">
        <f>'Weekly Menus'!B23</f>
        <v>0</v>
      </c>
      <c r="B51" s="129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84">
        <f t="shared" si="3"/>
        <v>0</v>
      </c>
      <c r="P51" s="41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spans="1:26" ht="15" customHeight="1" x14ac:dyDescent="0.3">
      <c r="A52" s="83">
        <f>'Weekly Menus'!B24</f>
        <v>0</v>
      </c>
      <c r="B52" s="129"/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84">
        <f t="shared" si="3"/>
        <v>0</v>
      </c>
      <c r="P52" s="41"/>
      <c r="Q52" s="42"/>
      <c r="R52" s="42"/>
      <c r="S52" s="42"/>
      <c r="T52" s="42"/>
      <c r="U52" s="42"/>
      <c r="V52" s="42"/>
      <c r="W52" s="42"/>
      <c r="X52" s="42"/>
      <c r="Y52" s="42"/>
      <c r="Z52" s="42"/>
    </row>
    <row r="53" spans="1:26" ht="15" customHeight="1" x14ac:dyDescent="0.3">
      <c r="A53" s="83">
        <f>'Weekly Menus'!B25</f>
        <v>0</v>
      </c>
      <c r="B53" s="129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84">
        <f t="shared" si="3"/>
        <v>0</v>
      </c>
      <c r="P53" s="41"/>
      <c r="Q53" s="42"/>
      <c r="R53" s="42"/>
      <c r="S53" s="42"/>
      <c r="T53" s="42"/>
      <c r="U53" s="42"/>
      <c r="V53" s="42"/>
      <c r="W53" s="42"/>
      <c r="X53" s="42"/>
      <c r="Y53" s="42"/>
      <c r="Z53" s="42"/>
    </row>
    <row r="54" spans="1:26" x14ac:dyDescent="0.3">
      <c r="A54" s="83">
        <f>'Weekly Menus'!B26</f>
        <v>0</v>
      </c>
      <c r="B54" s="129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84">
        <f t="shared" si="3"/>
        <v>0</v>
      </c>
      <c r="P54" s="41"/>
      <c r="Q54" s="42"/>
      <c r="R54" s="42"/>
      <c r="S54" s="42"/>
      <c r="T54" s="42"/>
      <c r="U54" s="42"/>
      <c r="V54" s="42"/>
      <c r="W54" s="42"/>
      <c r="X54" s="42"/>
      <c r="Y54" s="42"/>
      <c r="Z54" s="42"/>
    </row>
    <row r="55" spans="1:26" x14ac:dyDescent="0.3">
      <c r="A55" s="179" t="s">
        <v>20</v>
      </c>
      <c r="B55" s="180"/>
      <c r="C55" s="47">
        <f>FLOOR(SUM(C35:C54),0.25)</f>
        <v>2</v>
      </c>
      <c r="D55" s="48">
        <f>FLOOR(SUM(D35:D54),0.25)</f>
        <v>2</v>
      </c>
      <c r="E55" s="49">
        <f t="shared" ref="E55:L55" si="4">SUM(E35:E54)</f>
        <v>1</v>
      </c>
      <c r="F55" s="133">
        <f t="shared" si="4"/>
        <v>1</v>
      </c>
      <c r="G55" s="50">
        <f t="shared" si="4"/>
        <v>0.5</v>
      </c>
      <c r="H55" s="51">
        <f t="shared" si="4"/>
        <v>0</v>
      </c>
      <c r="I55" s="52">
        <f t="shared" si="4"/>
        <v>0</v>
      </c>
      <c r="J55" s="53">
        <f t="shared" si="4"/>
        <v>0</v>
      </c>
      <c r="K55" s="54">
        <f t="shared" si="4"/>
        <v>0</v>
      </c>
      <c r="L55" s="55">
        <f t="shared" si="4"/>
        <v>0</v>
      </c>
      <c r="M55" s="56">
        <f>SUM(G55:L55)</f>
        <v>0.5</v>
      </c>
      <c r="P55" s="41"/>
      <c r="Q55" s="42"/>
      <c r="R55" s="42"/>
      <c r="S55" s="42"/>
      <c r="T55" s="42"/>
      <c r="U55" s="42"/>
      <c r="V55" s="42"/>
      <c r="W55" s="42"/>
      <c r="X55" s="42"/>
      <c r="Y55" s="42"/>
      <c r="Z55" s="42"/>
    </row>
    <row r="56" spans="1:26" ht="28.8" x14ac:dyDescent="0.3">
      <c r="A56" s="177" t="s">
        <v>18</v>
      </c>
      <c r="B56" s="178"/>
      <c r="C56" s="38" t="s">
        <v>73</v>
      </c>
      <c r="D56" s="38" t="s">
        <v>73</v>
      </c>
      <c r="E56" s="38" t="s">
        <v>21</v>
      </c>
      <c r="F56" s="38" t="s">
        <v>23</v>
      </c>
      <c r="G56" s="39"/>
      <c r="H56" s="39"/>
      <c r="I56" s="39"/>
      <c r="J56" s="39"/>
      <c r="K56" s="39"/>
      <c r="L56" s="39"/>
      <c r="M56" s="40" t="s">
        <v>22</v>
      </c>
      <c r="P56" s="41"/>
      <c r="Q56" s="42"/>
      <c r="R56" s="42"/>
      <c r="S56" s="42"/>
      <c r="T56" s="42"/>
      <c r="U56" s="42"/>
      <c r="V56" s="42"/>
      <c r="W56" s="42"/>
      <c r="X56" s="42"/>
      <c r="Y56" s="42"/>
      <c r="Z56" s="42"/>
    </row>
    <row r="57" spans="1:26" ht="15.75" customHeight="1" thickBot="1" x14ac:dyDescent="0.35">
      <c r="A57" s="168" t="s">
        <v>12</v>
      </c>
      <c r="B57" s="169"/>
      <c r="C57" s="5" t="str">
        <f>IF(C55&gt;=1,"Yes","No")</f>
        <v>Yes</v>
      </c>
      <c r="D57" s="5" t="str">
        <f t="shared" ref="D57" si="5">IF(D55&gt;=1,"Yes","No")</f>
        <v>Yes</v>
      </c>
      <c r="E57" s="5" t="str">
        <f>IF(E55&gt;=0.5,"Yes","No")</f>
        <v>Yes</v>
      </c>
      <c r="F57" s="5" t="str">
        <f>IF(F55&gt;=1,"Yes","No")</f>
        <v>Yes</v>
      </c>
      <c r="G57" s="6"/>
      <c r="H57" s="6"/>
      <c r="I57" s="6"/>
      <c r="J57" s="6"/>
      <c r="K57" s="6"/>
      <c r="L57" s="6"/>
      <c r="M57" s="7" t="str">
        <f>IF(M55&gt;=0.75,"Yes","No")</f>
        <v>No</v>
      </c>
      <c r="P57" s="41"/>
      <c r="Q57" s="42"/>
      <c r="R57" s="42"/>
      <c r="S57" s="42"/>
      <c r="T57" s="42"/>
      <c r="U57" s="42"/>
      <c r="V57" s="42"/>
      <c r="W57" s="42"/>
      <c r="X57" s="42"/>
      <c r="Y57" s="42"/>
      <c r="Z57" s="42"/>
    </row>
    <row r="58" spans="1:26" ht="15.75" customHeight="1" thickBot="1" x14ac:dyDescent="0.35">
      <c r="A58" s="32"/>
      <c r="B58" s="33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P58" s="41"/>
      <c r="Q58" s="42"/>
      <c r="R58" s="42"/>
      <c r="S58" s="42"/>
      <c r="T58" s="42"/>
      <c r="U58" s="42"/>
      <c r="V58" s="42"/>
      <c r="W58" s="42"/>
      <c r="X58" s="42"/>
      <c r="Y58" s="42"/>
      <c r="Z58" s="42"/>
    </row>
    <row r="59" spans="1:26" ht="30" customHeight="1" x14ac:dyDescent="0.3">
      <c r="A59" s="181" t="s">
        <v>66</v>
      </c>
      <c r="B59" s="182"/>
      <c r="C59" s="182"/>
      <c r="D59" s="182"/>
      <c r="E59" s="182"/>
      <c r="F59" s="182"/>
      <c r="G59" s="182"/>
      <c r="H59" s="182"/>
      <c r="I59" s="182"/>
      <c r="J59" s="182"/>
      <c r="K59" s="182"/>
      <c r="L59" s="182"/>
      <c r="M59" s="183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s="57" customFormat="1" ht="15" customHeight="1" x14ac:dyDescent="0.3">
      <c r="A60" s="76" t="s">
        <v>44</v>
      </c>
      <c r="B60" s="77" t="str">
        <f>'Weekly Menus'!B4</f>
        <v>Spring Week 2</v>
      </c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78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thickBot="1" x14ac:dyDescent="0.35">
      <c r="A61" s="79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78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" customHeight="1" x14ac:dyDescent="0.35">
      <c r="A62" s="184" t="s">
        <v>7</v>
      </c>
      <c r="B62" s="185"/>
      <c r="C62" s="185"/>
      <c r="D62" s="185"/>
      <c r="E62" s="185"/>
      <c r="F62" s="185"/>
      <c r="G62" s="185"/>
      <c r="H62" s="185"/>
      <c r="I62" s="185"/>
      <c r="J62" s="185"/>
      <c r="K62" s="185"/>
      <c r="L62" s="185"/>
      <c r="M62" s="186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45" customHeight="1" x14ac:dyDescent="0.3">
      <c r="A63" s="11" t="s">
        <v>11</v>
      </c>
      <c r="B63" s="10" t="s">
        <v>63</v>
      </c>
      <c r="C63" s="20" t="s">
        <v>0</v>
      </c>
      <c r="D63" s="19" t="s">
        <v>72</v>
      </c>
      <c r="E63" s="18" t="s">
        <v>1</v>
      </c>
      <c r="F63" s="131" t="s">
        <v>68</v>
      </c>
      <c r="G63" s="12" t="s">
        <v>16</v>
      </c>
      <c r="H63" s="13" t="s">
        <v>15</v>
      </c>
      <c r="I63" s="14" t="s">
        <v>2</v>
      </c>
      <c r="J63" s="15" t="s">
        <v>3</v>
      </c>
      <c r="K63" s="16" t="s">
        <v>4</v>
      </c>
      <c r="L63" s="37" t="s">
        <v>28</v>
      </c>
      <c r="M63" s="17" t="s">
        <v>14</v>
      </c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" customHeight="1" x14ac:dyDescent="0.3">
      <c r="A64" s="83" t="str">
        <f>'Weekly Menus'!C7</f>
        <v>Teriyaki Meatballs</v>
      </c>
      <c r="B64" s="128" t="s">
        <v>105</v>
      </c>
      <c r="C64" s="117">
        <v>2</v>
      </c>
      <c r="D64" s="117"/>
      <c r="E64" s="117"/>
      <c r="F64" s="117"/>
      <c r="G64" s="117"/>
      <c r="H64" s="117"/>
      <c r="I64" s="117"/>
      <c r="J64" s="117"/>
      <c r="K64" s="117"/>
      <c r="L64" s="118"/>
      <c r="M64" s="84">
        <f>SUM(G64:L64)</f>
        <v>0</v>
      </c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" customHeight="1" x14ac:dyDescent="0.3">
      <c r="A65" s="83" t="str">
        <f>'Weekly Menus'!C8</f>
        <v>Teriyaki Black Bean Meatball</v>
      </c>
      <c r="B65" s="128" t="s">
        <v>123</v>
      </c>
      <c r="C65" s="117"/>
      <c r="D65" s="117"/>
      <c r="E65" s="117"/>
      <c r="F65" s="117"/>
      <c r="G65" s="117"/>
      <c r="H65" s="117"/>
      <c r="I65" s="117"/>
      <c r="J65" s="117"/>
      <c r="K65" s="117"/>
      <c r="L65" s="118"/>
      <c r="M65" s="84">
        <f t="shared" ref="M65:M83" si="6">SUM(G65:L65)</f>
        <v>0</v>
      </c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" customHeight="1" x14ac:dyDescent="0.3">
      <c r="A66" s="83" t="str">
        <f>'Weekly Menus'!C9</f>
        <v>Brown Rice</v>
      </c>
      <c r="B66" s="128" t="s">
        <v>100</v>
      </c>
      <c r="C66" s="117"/>
      <c r="D66" s="117">
        <v>1</v>
      </c>
      <c r="E66" s="117"/>
      <c r="F66" s="117"/>
      <c r="G66" s="117"/>
      <c r="H66" s="117"/>
      <c r="I66" s="117"/>
      <c r="J66" s="117"/>
      <c r="K66" s="117"/>
      <c r="L66" s="118"/>
      <c r="M66" s="84">
        <f t="shared" si="6"/>
        <v>0</v>
      </c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" customHeight="1" x14ac:dyDescent="0.3">
      <c r="A67" s="83" t="str">
        <f>'Weekly Menus'!C10</f>
        <v>Garlicky Broccoli</v>
      </c>
      <c r="B67" s="128" t="s">
        <v>100</v>
      </c>
      <c r="C67" s="117"/>
      <c r="D67" s="117"/>
      <c r="E67" s="117"/>
      <c r="F67" s="117"/>
      <c r="G67" s="117"/>
      <c r="H67" s="117"/>
      <c r="I67" s="117"/>
      <c r="J67" s="117"/>
      <c r="K67" s="117">
        <v>0.5</v>
      </c>
      <c r="L67" s="118"/>
      <c r="M67" s="84">
        <f t="shared" si="6"/>
        <v>0.5</v>
      </c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" customHeight="1" x14ac:dyDescent="0.3">
      <c r="A68" s="83" t="str">
        <f>'Weekly Menus'!C11</f>
        <v>Gingered Carrots</v>
      </c>
      <c r="B68" s="128" t="s">
        <v>100</v>
      </c>
      <c r="C68" s="117"/>
      <c r="D68" s="117"/>
      <c r="E68" s="117"/>
      <c r="F68" s="117"/>
      <c r="G68" s="117"/>
      <c r="H68" s="117">
        <v>0.5</v>
      </c>
      <c r="I68" s="117"/>
      <c r="J68" s="117"/>
      <c r="K68" s="117"/>
      <c r="L68" s="118"/>
      <c r="M68" s="84">
        <f t="shared" si="6"/>
        <v>0.5</v>
      </c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" customHeight="1" x14ac:dyDescent="0.3">
      <c r="A69" s="83" t="str">
        <f>'Weekly Menus'!C12</f>
        <v xml:space="preserve">Fruit Selection </v>
      </c>
      <c r="B69" s="128" t="s">
        <v>100</v>
      </c>
      <c r="C69" s="117"/>
      <c r="D69" s="117"/>
      <c r="E69" s="117">
        <v>0.5</v>
      </c>
      <c r="F69" s="117"/>
      <c r="G69" s="117"/>
      <c r="H69" s="117"/>
      <c r="I69" s="117"/>
      <c r="J69" s="117"/>
      <c r="K69" s="117"/>
      <c r="L69" s="118"/>
      <c r="M69" s="84">
        <f t="shared" si="6"/>
        <v>0</v>
      </c>
      <c r="P69" s="41"/>
      <c r="Q69" s="42"/>
      <c r="R69" s="42"/>
      <c r="S69" s="42"/>
      <c r="T69" s="42"/>
      <c r="U69" s="42"/>
      <c r="V69" s="42"/>
      <c r="W69" s="42"/>
      <c r="X69" s="42"/>
      <c r="Y69" s="42"/>
      <c r="Z69" s="42"/>
    </row>
    <row r="70" spans="1:26" ht="15" customHeight="1" x14ac:dyDescent="0.3">
      <c r="A70" s="83" t="str">
        <f>'Weekly Menus'!C13</f>
        <v xml:space="preserve">Fruit Selection </v>
      </c>
      <c r="B70" s="128" t="s">
        <v>100</v>
      </c>
      <c r="C70" s="117"/>
      <c r="D70" s="117"/>
      <c r="E70" s="117">
        <v>0.5</v>
      </c>
      <c r="F70" s="117"/>
      <c r="G70" s="117"/>
      <c r="H70" s="117"/>
      <c r="I70" s="117"/>
      <c r="J70" s="117"/>
      <c r="K70" s="117"/>
      <c r="L70" s="118"/>
      <c r="M70" s="84">
        <f t="shared" si="6"/>
        <v>0</v>
      </c>
      <c r="P70" s="41"/>
      <c r="Q70" s="42"/>
      <c r="R70" s="42"/>
      <c r="S70" s="42"/>
      <c r="T70" s="42"/>
      <c r="U70" s="42"/>
      <c r="V70" s="42"/>
      <c r="W70" s="42"/>
      <c r="X70" s="42"/>
      <c r="Y70" s="42"/>
      <c r="Z70" s="42"/>
    </row>
    <row r="71" spans="1:26" ht="15" customHeight="1" x14ac:dyDescent="0.3">
      <c r="A71" s="83" t="str">
        <f>'Weekly Menus'!C14</f>
        <v>Milk Selection</v>
      </c>
      <c r="B71" s="128" t="s">
        <v>102</v>
      </c>
      <c r="C71" s="117"/>
      <c r="D71" s="117"/>
      <c r="E71" s="117"/>
      <c r="F71" s="117">
        <v>1</v>
      </c>
      <c r="G71" s="117"/>
      <c r="H71" s="117"/>
      <c r="I71" s="117"/>
      <c r="J71" s="117"/>
      <c r="K71" s="117"/>
      <c r="L71" s="118"/>
      <c r="M71" s="84">
        <f t="shared" si="6"/>
        <v>0</v>
      </c>
      <c r="P71" s="41"/>
      <c r="Q71" s="42"/>
      <c r="R71" s="42"/>
      <c r="S71" s="42"/>
      <c r="T71" s="42"/>
      <c r="U71" s="42"/>
      <c r="V71" s="42"/>
      <c r="W71" s="42"/>
      <c r="X71" s="42"/>
      <c r="Y71" s="42"/>
      <c r="Z71" s="42"/>
    </row>
    <row r="72" spans="1:26" ht="15" customHeight="1" x14ac:dyDescent="0.3">
      <c r="A72" s="83">
        <f>'Weekly Menus'!C15</f>
        <v>0</v>
      </c>
      <c r="B72" s="128"/>
      <c r="C72" s="117"/>
      <c r="D72" s="117"/>
      <c r="E72" s="117"/>
      <c r="F72" s="117"/>
      <c r="G72" s="117"/>
      <c r="H72" s="117"/>
      <c r="I72" s="117"/>
      <c r="J72" s="117"/>
      <c r="K72" s="117"/>
      <c r="L72" s="117"/>
      <c r="M72" s="84">
        <f t="shared" si="6"/>
        <v>0</v>
      </c>
      <c r="P72" s="41"/>
      <c r="Q72" s="42"/>
      <c r="R72" s="42"/>
      <c r="S72" s="42"/>
      <c r="T72" s="42"/>
      <c r="U72" s="42"/>
      <c r="V72" s="42"/>
      <c r="W72" s="42"/>
      <c r="X72" s="42"/>
      <c r="Y72" s="42"/>
      <c r="Z72" s="42"/>
    </row>
    <row r="73" spans="1:26" ht="15" customHeight="1" x14ac:dyDescent="0.3">
      <c r="A73" s="83">
        <f>'Weekly Menus'!C16</f>
        <v>0</v>
      </c>
      <c r="B73" s="128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84">
        <f t="shared" si="6"/>
        <v>0</v>
      </c>
      <c r="P73" s="41"/>
      <c r="Q73" s="42"/>
      <c r="R73" s="42"/>
      <c r="S73" s="42"/>
      <c r="T73" s="42"/>
      <c r="U73" s="42"/>
      <c r="V73" s="42"/>
      <c r="W73" s="42"/>
      <c r="X73" s="42"/>
      <c r="Y73" s="42"/>
      <c r="Z73" s="42"/>
    </row>
    <row r="74" spans="1:26" ht="15" customHeight="1" x14ac:dyDescent="0.3">
      <c r="A74" s="83">
        <f>'Weekly Menus'!C17</f>
        <v>0</v>
      </c>
      <c r="B74" s="129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84">
        <f t="shared" si="6"/>
        <v>0</v>
      </c>
      <c r="P74" s="41"/>
      <c r="Q74" s="42"/>
      <c r="R74" s="42"/>
      <c r="S74" s="42"/>
      <c r="T74" s="42"/>
      <c r="U74" s="42"/>
      <c r="V74" s="42"/>
      <c r="W74" s="42"/>
      <c r="X74" s="42"/>
      <c r="Y74" s="42"/>
      <c r="Z74" s="42"/>
    </row>
    <row r="75" spans="1:26" ht="15" customHeight="1" x14ac:dyDescent="0.3">
      <c r="A75" s="83">
        <f>'Weekly Menus'!C18</f>
        <v>0</v>
      </c>
      <c r="B75" s="129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84">
        <f t="shared" si="6"/>
        <v>0</v>
      </c>
      <c r="P75" s="41"/>
      <c r="Q75" s="42"/>
      <c r="R75" s="42"/>
      <c r="S75" s="42"/>
      <c r="T75" s="42"/>
      <c r="U75" s="42"/>
      <c r="V75" s="42"/>
      <c r="W75" s="42"/>
      <c r="X75" s="42"/>
      <c r="Y75" s="42"/>
      <c r="Z75" s="42"/>
    </row>
    <row r="76" spans="1:26" ht="15" customHeight="1" x14ac:dyDescent="0.3">
      <c r="A76" s="83">
        <f>'Weekly Menus'!C19</f>
        <v>0</v>
      </c>
      <c r="B76" s="129"/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84">
        <f t="shared" si="6"/>
        <v>0</v>
      </c>
      <c r="P76" s="41"/>
      <c r="Q76" s="42"/>
      <c r="R76" s="42"/>
      <c r="S76" s="42"/>
      <c r="T76" s="42"/>
      <c r="U76" s="42"/>
      <c r="V76" s="42"/>
      <c r="W76" s="42"/>
      <c r="X76" s="42"/>
      <c r="Y76" s="42"/>
      <c r="Z76" s="42"/>
    </row>
    <row r="77" spans="1:26" ht="15" customHeight="1" x14ac:dyDescent="0.3">
      <c r="A77" s="83">
        <f>'Weekly Menus'!C20</f>
        <v>0</v>
      </c>
      <c r="B77" s="129"/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84">
        <f t="shared" si="6"/>
        <v>0</v>
      </c>
      <c r="P77" s="41"/>
      <c r="Q77" s="42"/>
      <c r="R77" s="42"/>
      <c r="S77" s="42"/>
      <c r="T77" s="42"/>
      <c r="U77" s="42"/>
      <c r="V77" s="42"/>
      <c r="W77" s="42"/>
      <c r="X77" s="42"/>
      <c r="Y77" s="42"/>
      <c r="Z77" s="42"/>
    </row>
    <row r="78" spans="1:26" ht="15" customHeight="1" x14ac:dyDescent="0.3">
      <c r="A78" s="83">
        <f>'Weekly Menus'!C21</f>
        <v>0</v>
      </c>
      <c r="B78" s="129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84">
        <f t="shared" si="6"/>
        <v>0</v>
      </c>
      <c r="P78" s="41"/>
      <c r="Q78" s="42"/>
      <c r="R78" s="42"/>
      <c r="S78" s="42"/>
      <c r="T78" s="42"/>
      <c r="U78" s="42"/>
      <c r="V78" s="42"/>
      <c r="W78" s="42"/>
      <c r="X78" s="42"/>
      <c r="Y78" s="42"/>
      <c r="Z78" s="42"/>
    </row>
    <row r="79" spans="1:26" ht="15" customHeight="1" x14ac:dyDescent="0.3">
      <c r="A79" s="83">
        <f>'Weekly Menus'!C22</f>
        <v>0</v>
      </c>
      <c r="B79" s="129"/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84">
        <f t="shared" si="6"/>
        <v>0</v>
      </c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x14ac:dyDescent="0.3">
      <c r="A80" s="83">
        <f>'Weekly Menus'!C23</f>
        <v>0</v>
      </c>
      <c r="B80" s="129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84">
        <f t="shared" si="6"/>
        <v>0</v>
      </c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x14ac:dyDescent="0.3">
      <c r="A81" s="83">
        <f>'Weekly Menus'!C24</f>
        <v>0</v>
      </c>
      <c r="B81" s="129"/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84">
        <f t="shared" si="6"/>
        <v>0</v>
      </c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x14ac:dyDescent="0.3">
      <c r="A82" s="83">
        <f>'Weekly Menus'!C25</f>
        <v>0</v>
      </c>
      <c r="B82" s="129"/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84">
        <f t="shared" si="6"/>
        <v>0</v>
      </c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x14ac:dyDescent="0.3">
      <c r="A83" s="83">
        <f>'Weekly Menus'!C26</f>
        <v>0</v>
      </c>
      <c r="B83" s="129"/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84">
        <f t="shared" si="6"/>
        <v>0</v>
      </c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x14ac:dyDescent="0.3">
      <c r="A84" s="179" t="s">
        <v>20</v>
      </c>
      <c r="B84" s="180"/>
      <c r="C84" s="47">
        <f>FLOOR(SUM(C64:C83),0.25)</f>
        <v>2</v>
      </c>
      <c r="D84" s="48">
        <f>FLOOR(SUM(D64:D83),0.25)</f>
        <v>1</v>
      </c>
      <c r="E84" s="49">
        <f t="shared" ref="E84:L84" si="7">SUM(E64:E83)</f>
        <v>1</v>
      </c>
      <c r="F84" s="133">
        <f t="shared" si="7"/>
        <v>1</v>
      </c>
      <c r="G84" s="50">
        <f t="shared" si="7"/>
        <v>0</v>
      </c>
      <c r="H84" s="51">
        <f t="shared" si="7"/>
        <v>0.5</v>
      </c>
      <c r="I84" s="52">
        <f t="shared" si="7"/>
        <v>0</v>
      </c>
      <c r="J84" s="53">
        <f t="shared" si="7"/>
        <v>0</v>
      </c>
      <c r="K84" s="54">
        <f t="shared" si="7"/>
        <v>0.5</v>
      </c>
      <c r="L84" s="55">
        <f t="shared" si="7"/>
        <v>0</v>
      </c>
      <c r="M84" s="56">
        <f>SUM(G84:L84)</f>
        <v>1</v>
      </c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30" customHeight="1" x14ac:dyDescent="0.3">
      <c r="A85" s="177" t="s">
        <v>18</v>
      </c>
      <c r="B85" s="178"/>
      <c r="C85" s="38" t="s">
        <v>73</v>
      </c>
      <c r="D85" s="38" t="s">
        <v>73</v>
      </c>
      <c r="E85" s="38" t="s">
        <v>21</v>
      </c>
      <c r="F85" s="38" t="s">
        <v>23</v>
      </c>
      <c r="G85" s="39"/>
      <c r="H85" s="39"/>
      <c r="I85" s="39"/>
      <c r="J85" s="39"/>
      <c r="K85" s="39"/>
      <c r="L85" s="39"/>
      <c r="M85" s="40" t="s">
        <v>22</v>
      </c>
      <c r="P85" s="41"/>
      <c r="Q85" s="42"/>
      <c r="R85" s="42"/>
      <c r="S85" s="42"/>
      <c r="T85" s="42"/>
      <c r="U85" s="42"/>
      <c r="V85" s="42"/>
      <c r="W85" s="42"/>
      <c r="X85" s="42"/>
      <c r="Y85" s="42"/>
      <c r="Z85" s="42"/>
    </row>
    <row r="86" spans="1:26" ht="15.75" customHeight="1" thickBot="1" x14ac:dyDescent="0.35">
      <c r="A86" s="168" t="s">
        <v>12</v>
      </c>
      <c r="B86" s="169"/>
      <c r="C86" s="5" t="str">
        <f>IF(C84&gt;=1,"Yes","No")</f>
        <v>Yes</v>
      </c>
      <c r="D86" s="5" t="str">
        <f t="shared" ref="D86" si="8">IF(D84&gt;=1,"Yes","No")</f>
        <v>Yes</v>
      </c>
      <c r="E86" s="5" t="str">
        <f>IF(E84&gt;=0.5,"Yes","No")</f>
        <v>Yes</v>
      </c>
      <c r="F86" s="5" t="str">
        <f>IF(F84&gt;=1,"Yes","No")</f>
        <v>Yes</v>
      </c>
      <c r="G86" s="6"/>
      <c r="H86" s="6"/>
      <c r="I86" s="6"/>
      <c r="J86" s="6"/>
      <c r="K86" s="6"/>
      <c r="L86" s="6"/>
      <c r="M86" s="7" t="str">
        <f>IF(M84&gt;=0.75,"Yes","No")</f>
        <v>Yes</v>
      </c>
      <c r="P86" s="41"/>
      <c r="Q86" s="42"/>
      <c r="R86" s="42"/>
      <c r="S86" s="42"/>
      <c r="T86" s="42"/>
      <c r="U86" s="42"/>
      <c r="V86" s="42"/>
      <c r="W86" s="42"/>
      <c r="X86" s="42"/>
      <c r="Y86" s="42"/>
      <c r="Z86" s="42"/>
    </row>
    <row r="87" spans="1:26" ht="15.75" customHeight="1" thickBot="1" x14ac:dyDescent="0.35">
      <c r="A87" s="32"/>
      <c r="B87" s="33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P87" s="41"/>
      <c r="Q87" s="42"/>
      <c r="R87" s="42"/>
      <c r="S87" s="42"/>
      <c r="T87" s="42"/>
      <c r="U87" s="42"/>
      <c r="V87" s="42"/>
      <c r="W87" s="42"/>
      <c r="X87" s="42"/>
      <c r="Y87" s="42"/>
      <c r="Z87" s="42"/>
    </row>
    <row r="88" spans="1:26" ht="30" customHeight="1" x14ac:dyDescent="0.3">
      <c r="A88" s="181" t="s">
        <v>66</v>
      </c>
      <c r="B88" s="182"/>
      <c r="C88" s="182"/>
      <c r="D88" s="182"/>
      <c r="E88" s="182"/>
      <c r="F88" s="182"/>
      <c r="G88" s="182"/>
      <c r="H88" s="182"/>
      <c r="I88" s="182"/>
      <c r="J88" s="182"/>
      <c r="K88" s="182"/>
      <c r="L88" s="182"/>
      <c r="M88" s="183"/>
      <c r="P88" s="41"/>
      <c r="Q88" s="42"/>
      <c r="R88" s="42"/>
      <c r="S88" s="42"/>
      <c r="T88" s="42"/>
      <c r="U88" s="42"/>
      <c r="V88" s="42"/>
      <c r="W88" s="42"/>
      <c r="X88" s="42"/>
      <c r="Y88" s="42"/>
      <c r="Z88" s="42"/>
    </row>
    <row r="89" spans="1:26" s="74" customFormat="1" ht="15" customHeight="1" x14ac:dyDescent="0.3">
      <c r="A89" s="76" t="s">
        <v>44</v>
      </c>
      <c r="B89" s="77" t="str">
        <f>'Weekly Menus'!B4</f>
        <v>Spring Week 2</v>
      </c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80"/>
      <c r="P89" s="60"/>
      <c r="Q89" s="75"/>
      <c r="R89" s="75"/>
      <c r="S89" s="75"/>
      <c r="T89" s="75"/>
      <c r="U89" s="75"/>
      <c r="V89" s="75"/>
      <c r="W89" s="75"/>
      <c r="X89" s="75"/>
      <c r="Y89" s="75"/>
      <c r="Z89" s="75"/>
    </row>
    <row r="90" spans="1:26" ht="15.75" customHeight="1" thickBot="1" x14ac:dyDescent="0.35">
      <c r="A90" s="79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78"/>
      <c r="P90" s="41"/>
      <c r="Q90" s="42"/>
      <c r="R90" s="42"/>
      <c r="S90" s="42"/>
      <c r="T90" s="42"/>
      <c r="U90" s="42"/>
      <c r="V90" s="42"/>
      <c r="W90" s="42"/>
      <c r="X90" s="42"/>
      <c r="Y90" s="42"/>
      <c r="Z90" s="42"/>
    </row>
    <row r="91" spans="1:26" ht="15" customHeight="1" x14ac:dyDescent="0.35">
      <c r="A91" s="184" t="s">
        <v>8</v>
      </c>
      <c r="B91" s="185"/>
      <c r="C91" s="185"/>
      <c r="D91" s="185"/>
      <c r="E91" s="185"/>
      <c r="F91" s="185"/>
      <c r="G91" s="185"/>
      <c r="H91" s="185"/>
      <c r="I91" s="185"/>
      <c r="J91" s="185"/>
      <c r="K91" s="185"/>
      <c r="L91" s="185"/>
      <c r="M91" s="186"/>
      <c r="P91" s="41"/>
      <c r="Q91" s="42"/>
      <c r="R91" s="42"/>
      <c r="S91" s="42"/>
      <c r="T91" s="42"/>
      <c r="U91" s="42"/>
      <c r="V91" s="42"/>
      <c r="W91" s="42"/>
      <c r="X91" s="42"/>
      <c r="Y91" s="42"/>
      <c r="Z91" s="42"/>
    </row>
    <row r="92" spans="1:26" ht="45" customHeight="1" x14ac:dyDescent="0.3">
      <c r="A92" s="11" t="s">
        <v>11</v>
      </c>
      <c r="B92" s="10" t="s">
        <v>63</v>
      </c>
      <c r="C92" s="20" t="s">
        <v>0</v>
      </c>
      <c r="D92" s="19" t="s">
        <v>72</v>
      </c>
      <c r="E92" s="18" t="s">
        <v>1</v>
      </c>
      <c r="F92" s="131" t="s">
        <v>68</v>
      </c>
      <c r="G92" s="12" t="s">
        <v>16</v>
      </c>
      <c r="H92" s="13" t="s">
        <v>15</v>
      </c>
      <c r="I92" s="14" t="s">
        <v>2</v>
      </c>
      <c r="J92" s="15" t="s">
        <v>3</v>
      </c>
      <c r="K92" s="16" t="s">
        <v>4</v>
      </c>
      <c r="L92" s="37" t="s">
        <v>28</v>
      </c>
      <c r="M92" s="17" t="s">
        <v>14</v>
      </c>
      <c r="P92" s="41"/>
      <c r="Q92" s="42"/>
      <c r="R92" s="42"/>
      <c r="S92" s="42"/>
      <c r="T92" s="42"/>
      <c r="U92" s="42"/>
      <c r="V92" s="42"/>
      <c r="W92" s="42"/>
      <c r="X92" s="42"/>
      <c r="Y92" s="42"/>
      <c r="Z92" s="42"/>
    </row>
    <row r="93" spans="1:26" ht="15" customHeight="1" x14ac:dyDescent="0.3">
      <c r="A93" s="83" t="str">
        <f>'Weekly Menus'!D7</f>
        <v>Baked Ham with Pineapple</v>
      </c>
      <c r="B93" s="128" t="s">
        <v>124</v>
      </c>
      <c r="C93" s="117">
        <v>2</v>
      </c>
      <c r="D93" s="117"/>
      <c r="E93" s="117"/>
      <c r="F93" s="117"/>
      <c r="G93" s="117"/>
      <c r="H93" s="117"/>
      <c r="I93" s="117"/>
      <c r="J93" s="117"/>
      <c r="K93" s="117"/>
      <c r="L93" s="118"/>
      <c r="M93" s="84">
        <f>SUM(G93:L93)</f>
        <v>0</v>
      </c>
      <c r="P93" s="41"/>
      <c r="Q93" s="42"/>
      <c r="R93" s="42"/>
      <c r="S93" s="42"/>
      <c r="T93" s="42"/>
      <c r="U93" s="42"/>
      <c r="V93" s="42"/>
      <c r="W93" s="42"/>
      <c r="X93" s="42"/>
      <c r="Y93" s="42"/>
      <c r="Z93" s="42"/>
    </row>
    <row r="94" spans="1:26" ht="15" customHeight="1" x14ac:dyDescent="0.3">
      <c r="A94" s="83" t="str">
        <f>'Weekly Menus'!D8</f>
        <v>Baked Tofu with Pineapple</v>
      </c>
      <c r="B94" s="128" t="s">
        <v>104</v>
      </c>
      <c r="C94" s="117"/>
      <c r="D94" s="117"/>
      <c r="E94" s="117"/>
      <c r="F94" s="117"/>
      <c r="G94" s="117"/>
      <c r="H94" s="117"/>
      <c r="I94" s="117"/>
      <c r="J94" s="117"/>
      <c r="K94" s="117"/>
      <c r="L94" s="118"/>
      <c r="M94" s="84">
        <f t="shared" ref="M94:M112" si="9">SUM(G94:L94)</f>
        <v>0</v>
      </c>
      <c r="P94" s="41"/>
      <c r="Q94" s="42"/>
      <c r="R94" s="42"/>
      <c r="S94" s="42"/>
      <c r="T94" s="42"/>
      <c r="U94" s="42"/>
      <c r="V94" s="42"/>
      <c r="W94" s="42"/>
      <c r="X94" s="42"/>
      <c r="Y94" s="42"/>
      <c r="Z94" s="42"/>
    </row>
    <row r="95" spans="1:26" ht="15" customHeight="1" x14ac:dyDescent="0.3">
      <c r="A95" s="83" t="str">
        <f>'Weekly Menus'!D9</f>
        <v>WG Dinner Roll</v>
      </c>
      <c r="B95" s="128" t="s">
        <v>125</v>
      </c>
      <c r="C95" s="117"/>
      <c r="D95" s="117">
        <v>1</v>
      </c>
      <c r="E95" s="117"/>
      <c r="F95" s="117"/>
      <c r="G95" s="117"/>
      <c r="H95" s="117"/>
      <c r="I95" s="117"/>
      <c r="J95" s="117"/>
      <c r="K95" s="117"/>
      <c r="L95" s="118"/>
      <c r="M95" s="84">
        <f t="shared" si="9"/>
        <v>0</v>
      </c>
      <c r="P95" s="41"/>
      <c r="Q95" s="42"/>
      <c r="R95" s="42"/>
      <c r="S95" s="42"/>
      <c r="T95" s="42"/>
      <c r="U95" s="42"/>
      <c r="V95" s="42"/>
      <c r="W95" s="42"/>
      <c r="X95" s="42"/>
      <c r="Y95" s="42"/>
      <c r="Z95" s="42"/>
    </row>
    <row r="96" spans="1:26" ht="15" customHeight="1" x14ac:dyDescent="0.3">
      <c r="A96" s="83" t="str">
        <f>'Weekly Menus'!D10</f>
        <v>Potato Salad with Fresh Herbs</v>
      </c>
      <c r="B96" s="128" t="s">
        <v>100</v>
      </c>
      <c r="C96" s="117"/>
      <c r="D96" s="117"/>
      <c r="E96" s="117"/>
      <c r="F96" s="117"/>
      <c r="G96" s="117"/>
      <c r="H96" s="117"/>
      <c r="I96" s="117"/>
      <c r="J96" s="117">
        <v>0.5</v>
      </c>
      <c r="K96" s="117"/>
      <c r="L96" s="118"/>
      <c r="M96" s="84">
        <f t="shared" si="9"/>
        <v>0.5</v>
      </c>
    </row>
    <row r="97" spans="1:13" ht="15" customHeight="1" x14ac:dyDescent="0.3">
      <c r="A97" s="83" t="str">
        <f>'Weekly Menus'!D11</f>
        <v>Baked Beans</v>
      </c>
      <c r="B97" s="128" t="s">
        <v>100</v>
      </c>
      <c r="C97" s="117"/>
      <c r="D97" s="117"/>
      <c r="E97" s="117"/>
      <c r="F97" s="117"/>
      <c r="G97" s="117"/>
      <c r="H97" s="117"/>
      <c r="I97" s="117">
        <v>0.5</v>
      </c>
      <c r="J97" s="117"/>
      <c r="K97" s="117"/>
      <c r="L97" s="118"/>
      <c r="M97" s="84">
        <f t="shared" si="9"/>
        <v>0.5</v>
      </c>
    </row>
    <row r="98" spans="1:13" ht="15" customHeight="1" x14ac:dyDescent="0.3">
      <c r="A98" s="83" t="str">
        <f>'Weekly Menus'!D12</f>
        <v>Fruit Selection</v>
      </c>
      <c r="B98" s="128" t="s">
        <v>106</v>
      </c>
      <c r="C98" s="117"/>
      <c r="D98" s="117"/>
      <c r="E98" s="117">
        <v>0.5</v>
      </c>
      <c r="F98" s="117"/>
      <c r="G98" s="117"/>
      <c r="H98" s="117"/>
      <c r="I98" s="117"/>
      <c r="J98" s="117"/>
      <c r="K98" s="117"/>
      <c r="L98" s="118"/>
      <c r="M98" s="84">
        <f t="shared" si="9"/>
        <v>0</v>
      </c>
    </row>
    <row r="99" spans="1:13" ht="15" customHeight="1" x14ac:dyDescent="0.3">
      <c r="A99" s="83" t="str">
        <f>'Weekly Menus'!D13</f>
        <v>Fruit Selection</v>
      </c>
      <c r="B99" s="128" t="s">
        <v>100</v>
      </c>
      <c r="C99" s="117"/>
      <c r="D99" s="117"/>
      <c r="E99" s="117">
        <v>0.5</v>
      </c>
      <c r="F99" s="117"/>
      <c r="G99" s="117"/>
      <c r="H99" s="117"/>
      <c r="I99" s="117"/>
      <c r="J99" s="117"/>
      <c r="K99" s="117"/>
      <c r="L99" s="118"/>
      <c r="M99" s="84">
        <f t="shared" si="9"/>
        <v>0</v>
      </c>
    </row>
    <row r="100" spans="1:13" ht="15" customHeight="1" x14ac:dyDescent="0.3">
      <c r="A100" s="83" t="str">
        <f>'Weekly Menus'!D14</f>
        <v>Milk Selection</v>
      </c>
      <c r="B100" s="128" t="s">
        <v>102</v>
      </c>
      <c r="C100" s="117"/>
      <c r="D100" s="117"/>
      <c r="E100" s="117"/>
      <c r="F100" s="117">
        <v>1</v>
      </c>
      <c r="G100" s="117"/>
      <c r="H100" s="117"/>
      <c r="I100" s="117"/>
      <c r="J100" s="117"/>
      <c r="K100" s="117"/>
      <c r="L100" s="118"/>
      <c r="M100" s="84">
        <f t="shared" si="9"/>
        <v>0</v>
      </c>
    </row>
    <row r="101" spans="1:13" ht="15" customHeight="1" x14ac:dyDescent="0.3">
      <c r="A101" s="83">
        <f>'Weekly Menus'!D15</f>
        <v>0</v>
      </c>
      <c r="B101" s="128"/>
      <c r="C101" s="117"/>
      <c r="D101" s="117"/>
      <c r="E101" s="117"/>
      <c r="F101" s="117"/>
      <c r="G101" s="117"/>
      <c r="H101" s="117"/>
      <c r="I101" s="117"/>
      <c r="J101" s="117"/>
      <c r="K101" s="117"/>
      <c r="L101" s="118"/>
      <c r="M101" s="84">
        <f t="shared" si="9"/>
        <v>0</v>
      </c>
    </row>
    <row r="102" spans="1:13" ht="15" customHeight="1" x14ac:dyDescent="0.3">
      <c r="A102" s="83">
        <f>'Weekly Menus'!D16</f>
        <v>0</v>
      </c>
      <c r="B102" s="128"/>
      <c r="C102" s="117"/>
      <c r="D102" s="117"/>
      <c r="E102" s="117"/>
      <c r="F102" s="117"/>
      <c r="G102" s="117"/>
      <c r="H102" s="117"/>
      <c r="I102" s="117"/>
      <c r="J102" s="117"/>
      <c r="K102" s="117"/>
      <c r="L102" s="118"/>
      <c r="M102" s="84">
        <f t="shared" si="9"/>
        <v>0</v>
      </c>
    </row>
    <row r="103" spans="1:13" ht="15" customHeight="1" x14ac:dyDescent="0.3">
      <c r="A103" s="83">
        <f>'Weekly Menus'!D17</f>
        <v>0</v>
      </c>
      <c r="B103" s="129"/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84">
        <f t="shared" si="9"/>
        <v>0</v>
      </c>
    </row>
    <row r="104" spans="1:13" ht="15" customHeight="1" x14ac:dyDescent="0.3">
      <c r="A104" s="83">
        <f>'Weekly Menus'!D18</f>
        <v>0</v>
      </c>
      <c r="B104" s="129"/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  <c r="M104" s="84">
        <f t="shared" si="9"/>
        <v>0</v>
      </c>
    </row>
    <row r="105" spans="1:13" ht="15" customHeight="1" x14ac:dyDescent="0.3">
      <c r="A105" s="83">
        <f>'Weekly Menus'!D19</f>
        <v>0</v>
      </c>
      <c r="B105" s="129"/>
      <c r="C105" s="117"/>
      <c r="D105" s="117"/>
      <c r="E105" s="117"/>
      <c r="F105" s="117"/>
      <c r="G105" s="117"/>
      <c r="H105" s="117"/>
      <c r="I105" s="117"/>
      <c r="J105" s="117"/>
      <c r="K105" s="117"/>
      <c r="L105" s="117"/>
      <c r="M105" s="84">
        <f t="shared" si="9"/>
        <v>0</v>
      </c>
    </row>
    <row r="106" spans="1:13" ht="15" customHeight="1" x14ac:dyDescent="0.3">
      <c r="A106" s="83">
        <f>'Weekly Menus'!D20</f>
        <v>0</v>
      </c>
      <c r="B106" s="129"/>
      <c r="C106" s="117"/>
      <c r="D106" s="117"/>
      <c r="E106" s="117"/>
      <c r="F106" s="117"/>
      <c r="G106" s="117"/>
      <c r="H106" s="117"/>
      <c r="I106" s="117"/>
      <c r="J106" s="117"/>
      <c r="K106" s="117"/>
      <c r="L106" s="117"/>
      <c r="M106" s="84">
        <f t="shared" si="9"/>
        <v>0</v>
      </c>
    </row>
    <row r="107" spans="1:13" x14ac:dyDescent="0.3">
      <c r="A107" s="83">
        <f>'Weekly Menus'!D21</f>
        <v>0</v>
      </c>
      <c r="B107" s="129"/>
      <c r="C107" s="117"/>
      <c r="D107" s="117"/>
      <c r="E107" s="117"/>
      <c r="F107" s="117"/>
      <c r="G107" s="117"/>
      <c r="H107" s="117"/>
      <c r="I107" s="117"/>
      <c r="J107" s="117"/>
      <c r="K107" s="117"/>
      <c r="L107" s="117"/>
      <c r="M107" s="84">
        <f t="shared" si="9"/>
        <v>0</v>
      </c>
    </row>
    <row r="108" spans="1:13" x14ac:dyDescent="0.3">
      <c r="A108" s="83">
        <f>'Weekly Menus'!D22</f>
        <v>0</v>
      </c>
      <c r="B108" s="129"/>
      <c r="C108" s="117"/>
      <c r="D108" s="117"/>
      <c r="E108" s="117"/>
      <c r="F108" s="117"/>
      <c r="G108" s="117"/>
      <c r="H108" s="117"/>
      <c r="I108" s="117"/>
      <c r="J108" s="117"/>
      <c r="K108" s="117"/>
      <c r="L108" s="117"/>
      <c r="M108" s="84">
        <f t="shared" si="9"/>
        <v>0</v>
      </c>
    </row>
    <row r="109" spans="1:13" x14ac:dyDescent="0.3">
      <c r="A109" s="83">
        <f>'Weekly Menus'!D23</f>
        <v>0</v>
      </c>
      <c r="B109" s="129"/>
      <c r="C109" s="117"/>
      <c r="D109" s="117"/>
      <c r="E109" s="117"/>
      <c r="F109" s="117"/>
      <c r="G109" s="117"/>
      <c r="H109" s="117"/>
      <c r="I109" s="117"/>
      <c r="J109" s="117"/>
      <c r="K109" s="117"/>
      <c r="L109" s="117"/>
      <c r="M109" s="84">
        <f t="shared" si="9"/>
        <v>0</v>
      </c>
    </row>
    <row r="110" spans="1:13" x14ac:dyDescent="0.3">
      <c r="A110" s="83">
        <f>'Weekly Menus'!D24</f>
        <v>0</v>
      </c>
      <c r="B110" s="129"/>
      <c r="C110" s="117"/>
      <c r="D110" s="117"/>
      <c r="E110" s="117"/>
      <c r="F110" s="117"/>
      <c r="G110" s="117"/>
      <c r="H110" s="117"/>
      <c r="I110" s="117"/>
      <c r="J110" s="117"/>
      <c r="K110" s="117"/>
      <c r="L110" s="117"/>
      <c r="M110" s="84">
        <f t="shared" si="9"/>
        <v>0</v>
      </c>
    </row>
    <row r="111" spans="1:13" x14ac:dyDescent="0.3">
      <c r="A111" s="83">
        <f>'Weekly Menus'!D25</f>
        <v>0</v>
      </c>
      <c r="B111" s="129"/>
      <c r="C111" s="117"/>
      <c r="D111" s="117"/>
      <c r="E111" s="117"/>
      <c r="F111" s="117"/>
      <c r="G111" s="117"/>
      <c r="H111" s="117"/>
      <c r="I111" s="117"/>
      <c r="J111" s="117"/>
      <c r="K111" s="117"/>
      <c r="L111" s="117"/>
      <c r="M111" s="84">
        <f t="shared" si="9"/>
        <v>0</v>
      </c>
    </row>
    <row r="112" spans="1:13" x14ac:dyDescent="0.3">
      <c r="A112" s="83">
        <f>'Weekly Menus'!D26</f>
        <v>0</v>
      </c>
      <c r="B112" s="129"/>
      <c r="C112" s="117"/>
      <c r="D112" s="117"/>
      <c r="E112" s="117"/>
      <c r="F112" s="117"/>
      <c r="G112" s="117"/>
      <c r="H112" s="117"/>
      <c r="I112" s="117"/>
      <c r="J112" s="117"/>
      <c r="K112" s="117"/>
      <c r="L112" s="117"/>
      <c r="M112" s="84">
        <f t="shared" si="9"/>
        <v>0</v>
      </c>
    </row>
    <row r="113" spans="1:13" ht="15" customHeight="1" x14ac:dyDescent="0.3">
      <c r="A113" s="179" t="s">
        <v>20</v>
      </c>
      <c r="B113" s="180"/>
      <c r="C113" s="47">
        <f>FLOOR(SUM(C93:C112),0.25)</f>
        <v>2</v>
      </c>
      <c r="D113" s="48">
        <f>FLOOR(SUM(D93:D112),0.25)</f>
        <v>1</v>
      </c>
      <c r="E113" s="49">
        <f t="shared" ref="E113:L113" si="10">SUM(E93:E112)</f>
        <v>1</v>
      </c>
      <c r="F113" s="133">
        <f t="shared" si="10"/>
        <v>1</v>
      </c>
      <c r="G113" s="50">
        <f t="shared" si="10"/>
        <v>0</v>
      </c>
      <c r="H113" s="51">
        <f t="shared" si="10"/>
        <v>0</v>
      </c>
      <c r="I113" s="52">
        <f t="shared" si="10"/>
        <v>0.5</v>
      </c>
      <c r="J113" s="53">
        <f t="shared" si="10"/>
        <v>0.5</v>
      </c>
      <c r="K113" s="54">
        <f t="shared" si="10"/>
        <v>0</v>
      </c>
      <c r="L113" s="55">
        <f t="shared" si="10"/>
        <v>0</v>
      </c>
      <c r="M113" s="56">
        <f>SUM(G113:L113)</f>
        <v>1</v>
      </c>
    </row>
    <row r="114" spans="1:13" ht="30" customHeight="1" x14ac:dyDescent="0.3">
      <c r="A114" s="177" t="s">
        <v>18</v>
      </c>
      <c r="B114" s="178"/>
      <c r="C114" s="38" t="s">
        <v>73</v>
      </c>
      <c r="D114" s="38" t="s">
        <v>73</v>
      </c>
      <c r="E114" s="38" t="s">
        <v>21</v>
      </c>
      <c r="F114" s="38" t="s">
        <v>23</v>
      </c>
      <c r="G114" s="39"/>
      <c r="H114" s="39"/>
      <c r="I114" s="39"/>
      <c r="J114" s="39"/>
      <c r="K114" s="39"/>
      <c r="L114" s="39"/>
      <c r="M114" s="40" t="s">
        <v>22</v>
      </c>
    </row>
    <row r="115" spans="1:13" ht="15.75" customHeight="1" thickBot="1" x14ac:dyDescent="0.35">
      <c r="A115" s="168" t="s">
        <v>12</v>
      </c>
      <c r="B115" s="169"/>
      <c r="C115" s="5" t="str">
        <f>IF(C113&gt;=1,"Yes","No")</f>
        <v>Yes</v>
      </c>
      <c r="D115" s="5" t="str">
        <f t="shared" ref="D115" si="11">IF(D113&gt;=1,"Yes","No")</f>
        <v>Yes</v>
      </c>
      <c r="E115" s="5" t="str">
        <f>IF(E113&gt;=0.5,"Yes","No")</f>
        <v>Yes</v>
      </c>
      <c r="F115" s="5" t="str">
        <f>IF(F113&gt;=1,"Yes","No")</f>
        <v>Yes</v>
      </c>
      <c r="G115" s="6"/>
      <c r="H115" s="6"/>
      <c r="I115" s="6"/>
      <c r="J115" s="6"/>
      <c r="K115" s="6"/>
      <c r="L115" s="6"/>
      <c r="M115" s="7" t="str">
        <f>IF(M113&gt;=0.75,"Yes","No")</f>
        <v>Yes</v>
      </c>
    </row>
    <row r="116" spans="1:13" ht="15.75" customHeight="1" thickBot="1" x14ac:dyDescent="0.35">
      <c r="A116" s="32"/>
      <c r="B116" s="33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</row>
    <row r="117" spans="1:13" ht="30" customHeight="1" x14ac:dyDescent="0.3">
      <c r="A117" s="181" t="s">
        <v>66</v>
      </c>
      <c r="B117" s="182"/>
      <c r="C117" s="182"/>
      <c r="D117" s="182"/>
      <c r="E117" s="182"/>
      <c r="F117" s="182"/>
      <c r="G117" s="182"/>
      <c r="H117" s="182"/>
      <c r="I117" s="182"/>
      <c r="J117" s="182"/>
      <c r="K117" s="182"/>
      <c r="L117" s="182"/>
      <c r="M117" s="183"/>
    </row>
    <row r="118" spans="1:13" s="74" customFormat="1" ht="15" customHeight="1" x14ac:dyDescent="0.3">
      <c r="A118" s="76" t="s">
        <v>44</v>
      </c>
      <c r="B118" s="77" t="str">
        <f>'Weekly Menus'!B4</f>
        <v>Spring Week 2</v>
      </c>
      <c r="C118" s="73"/>
      <c r="D118" s="73"/>
      <c r="E118" s="73"/>
      <c r="F118" s="73"/>
      <c r="G118" s="73"/>
      <c r="H118" s="73"/>
      <c r="I118" s="73"/>
      <c r="J118" s="73"/>
      <c r="K118" s="73"/>
      <c r="L118" s="73"/>
      <c r="M118" s="80"/>
    </row>
    <row r="119" spans="1:13" ht="15.75" customHeight="1" thickBot="1" x14ac:dyDescent="0.35">
      <c r="A119" s="79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78"/>
    </row>
    <row r="120" spans="1:13" ht="15" customHeight="1" x14ac:dyDescent="0.35">
      <c r="A120" s="184" t="s">
        <v>9</v>
      </c>
      <c r="B120" s="185"/>
      <c r="C120" s="185"/>
      <c r="D120" s="185"/>
      <c r="E120" s="185"/>
      <c r="F120" s="185"/>
      <c r="G120" s="185"/>
      <c r="H120" s="185"/>
      <c r="I120" s="185"/>
      <c r="J120" s="185"/>
      <c r="K120" s="185"/>
      <c r="L120" s="185"/>
      <c r="M120" s="186"/>
    </row>
    <row r="121" spans="1:13" ht="45" customHeight="1" x14ac:dyDescent="0.3">
      <c r="A121" s="11" t="s">
        <v>11</v>
      </c>
      <c r="B121" s="10" t="s">
        <v>63</v>
      </c>
      <c r="C121" s="20" t="s">
        <v>0</v>
      </c>
      <c r="D121" s="19" t="s">
        <v>72</v>
      </c>
      <c r="E121" s="18" t="s">
        <v>1</v>
      </c>
      <c r="F121" s="131" t="s">
        <v>68</v>
      </c>
      <c r="G121" s="12" t="s">
        <v>16</v>
      </c>
      <c r="H121" s="13" t="s">
        <v>15</v>
      </c>
      <c r="I121" s="14" t="s">
        <v>2</v>
      </c>
      <c r="J121" s="15" t="s">
        <v>3</v>
      </c>
      <c r="K121" s="16" t="s">
        <v>4</v>
      </c>
      <c r="L121" s="37" t="s">
        <v>28</v>
      </c>
      <c r="M121" s="17" t="s">
        <v>14</v>
      </c>
    </row>
    <row r="122" spans="1:13" ht="15" customHeight="1" x14ac:dyDescent="0.3">
      <c r="A122" s="83" t="str">
        <f>'Weekly Menus'!E7</f>
        <v>Chicken &amp; Cheese Quesadilla</v>
      </c>
      <c r="B122" s="128" t="s">
        <v>107</v>
      </c>
      <c r="C122" s="117">
        <v>2</v>
      </c>
      <c r="D122" s="117">
        <v>1.5</v>
      </c>
      <c r="E122" s="117"/>
      <c r="F122" s="117"/>
      <c r="G122" s="117"/>
      <c r="H122" s="117"/>
      <c r="I122" s="117"/>
      <c r="J122" s="117"/>
      <c r="K122" s="117"/>
      <c r="L122" s="118"/>
      <c r="M122" s="84">
        <f>SUM(G122:L122)</f>
        <v>0</v>
      </c>
    </row>
    <row r="123" spans="1:13" ht="15" customHeight="1" x14ac:dyDescent="0.3">
      <c r="A123" s="83" t="str">
        <f>'Weekly Menus'!E8</f>
        <v>Cheese Quesadilla</v>
      </c>
      <c r="B123" s="128" t="s">
        <v>107</v>
      </c>
      <c r="C123" s="117"/>
      <c r="D123" s="117"/>
      <c r="E123" s="117"/>
      <c r="F123" s="117"/>
      <c r="G123" s="117"/>
      <c r="H123" s="117"/>
      <c r="I123" s="117"/>
      <c r="J123" s="117"/>
      <c r="K123" s="117"/>
      <c r="L123" s="118"/>
      <c r="M123" s="84">
        <f t="shared" ref="M123:M141" si="12">SUM(G123:L123)</f>
        <v>0</v>
      </c>
    </row>
    <row r="124" spans="1:13" ht="15" customHeight="1" x14ac:dyDescent="0.3">
      <c r="A124" s="83" t="str">
        <f>'Weekly Menus'!E9</f>
        <v>Buttery Corn</v>
      </c>
      <c r="B124" s="128" t="s">
        <v>100</v>
      </c>
      <c r="C124" s="117"/>
      <c r="D124" s="117"/>
      <c r="E124" s="117"/>
      <c r="F124" s="117"/>
      <c r="G124" s="117"/>
      <c r="H124" s="117"/>
      <c r="I124" s="117"/>
      <c r="J124" s="117">
        <v>0.5</v>
      </c>
      <c r="K124" s="117"/>
      <c r="L124" s="118"/>
      <c r="M124" s="84">
        <f t="shared" si="12"/>
        <v>0.5</v>
      </c>
    </row>
    <row r="125" spans="1:13" ht="15" customHeight="1" x14ac:dyDescent="0.3">
      <c r="A125" s="83" t="str">
        <f>'Weekly Menus'!E10</f>
        <v>Tabouleh</v>
      </c>
      <c r="B125" s="128" t="s">
        <v>100</v>
      </c>
      <c r="C125" s="117"/>
      <c r="D125" s="117">
        <v>1</v>
      </c>
      <c r="E125" s="117"/>
      <c r="F125" s="117"/>
      <c r="G125" s="117"/>
      <c r="H125" s="117"/>
      <c r="I125" s="117"/>
      <c r="J125" s="117"/>
      <c r="K125" s="117"/>
      <c r="L125" s="118"/>
      <c r="M125" s="84">
        <f t="shared" si="12"/>
        <v>0</v>
      </c>
    </row>
    <row r="126" spans="1:13" ht="15" customHeight="1" x14ac:dyDescent="0.3">
      <c r="A126" s="83" t="str">
        <f>'Weekly Menus'!E11</f>
        <v>Salsa</v>
      </c>
      <c r="B126" s="128" t="s">
        <v>108</v>
      </c>
      <c r="C126" s="117"/>
      <c r="D126" s="117"/>
      <c r="E126" s="117"/>
      <c r="F126" s="117"/>
      <c r="G126" s="117"/>
      <c r="H126" s="117">
        <v>0.25</v>
      </c>
      <c r="I126" s="117"/>
      <c r="J126" s="117"/>
      <c r="K126" s="117"/>
      <c r="L126" s="118"/>
      <c r="M126" s="84">
        <f t="shared" si="12"/>
        <v>0.25</v>
      </c>
    </row>
    <row r="127" spans="1:13" ht="15" customHeight="1" x14ac:dyDescent="0.3">
      <c r="A127" s="83" t="str">
        <f>'Weekly Menus'!E12</f>
        <v>Sour Cream</v>
      </c>
      <c r="B127" s="128" t="s">
        <v>109</v>
      </c>
      <c r="C127" s="117"/>
      <c r="D127" s="117"/>
      <c r="E127" s="117"/>
      <c r="F127" s="117"/>
      <c r="G127" s="117"/>
      <c r="H127" s="117"/>
      <c r="I127" s="117"/>
      <c r="J127" s="117"/>
      <c r="K127" s="117"/>
      <c r="L127" s="118"/>
      <c r="M127" s="84">
        <f t="shared" si="12"/>
        <v>0</v>
      </c>
    </row>
    <row r="128" spans="1:13" ht="15" customHeight="1" x14ac:dyDescent="0.3">
      <c r="A128" s="83" t="str">
        <f>'Weekly Menus'!E13</f>
        <v>Fruit Selection</v>
      </c>
      <c r="B128" s="128" t="s">
        <v>100</v>
      </c>
      <c r="C128" s="117"/>
      <c r="D128" s="117"/>
      <c r="E128" s="117">
        <v>0.5</v>
      </c>
      <c r="F128" s="117"/>
      <c r="G128" s="117"/>
      <c r="H128" s="117"/>
      <c r="I128" s="117"/>
      <c r="J128" s="117"/>
      <c r="K128" s="117"/>
      <c r="L128" s="118"/>
      <c r="M128" s="84">
        <f t="shared" si="12"/>
        <v>0</v>
      </c>
    </row>
    <row r="129" spans="1:13" ht="15" customHeight="1" x14ac:dyDescent="0.3">
      <c r="A129" s="83" t="str">
        <f>'Weekly Menus'!E14</f>
        <v>Fruit Selection</v>
      </c>
      <c r="B129" s="128" t="s">
        <v>100</v>
      </c>
      <c r="C129" s="117"/>
      <c r="D129" s="117"/>
      <c r="E129" s="117">
        <v>0.5</v>
      </c>
      <c r="F129" s="117"/>
      <c r="G129" s="117"/>
      <c r="H129" s="117"/>
      <c r="I129" s="117"/>
      <c r="J129" s="117"/>
      <c r="K129" s="117"/>
      <c r="L129" s="118"/>
      <c r="M129" s="84">
        <f t="shared" si="12"/>
        <v>0</v>
      </c>
    </row>
    <row r="130" spans="1:13" ht="15" customHeight="1" x14ac:dyDescent="0.3">
      <c r="A130" s="83" t="str">
        <f>'Weekly Menus'!E15</f>
        <v>Milk Selection</v>
      </c>
      <c r="B130" s="128" t="s">
        <v>102</v>
      </c>
      <c r="C130" s="117"/>
      <c r="D130" s="117"/>
      <c r="E130" s="117"/>
      <c r="F130" s="117">
        <v>1</v>
      </c>
      <c r="G130" s="117"/>
      <c r="H130" s="117"/>
      <c r="I130" s="117"/>
      <c r="J130" s="117"/>
      <c r="K130" s="117"/>
      <c r="L130" s="117"/>
      <c r="M130" s="84">
        <f t="shared" si="12"/>
        <v>0</v>
      </c>
    </row>
    <row r="131" spans="1:13" ht="15" customHeight="1" x14ac:dyDescent="0.3">
      <c r="A131" s="83">
        <f>'Weekly Menus'!E16</f>
        <v>0</v>
      </c>
      <c r="B131" s="128"/>
      <c r="C131" s="117"/>
      <c r="D131" s="117"/>
      <c r="E131" s="117"/>
      <c r="F131" s="117"/>
      <c r="G131" s="117"/>
      <c r="H131" s="117"/>
      <c r="I131" s="117"/>
      <c r="J131" s="117"/>
      <c r="K131" s="117"/>
      <c r="L131" s="117"/>
      <c r="M131" s="84">
        <f t="shared" si="12"/>
        <v>0</v>
      </c>
    </row>
    <row r="132" spans="1:13" ht="15" customHeight="1" x14ac:dyDescent="0.3">
      <c r="A132" s="83">
        <f>'Weekly Menus'!E17</f>
        <v>0</v>
      </c>
      <c r="B132" s="129"/>
      <c r="C132" s="117"/>
      <c r="D132" s="117"/>
      <c r="E132" s="117"/>
      <c r="F132" s="117"/>
      <c r="G132" s="117"/>
      <c r="H132" s="117"/>
      <c r="I132" s="117"/>
      <c r="J132" s="117"/>
      <c r="K132" s="117"/>
      <c r="L132" s="117"/>
      <c r="M132" s="84">
        <f t="shared" si="12"/>
        <v>0</v>
      </c>
    </row>
    <row r="133" spans="1:13" ht="15" customHeight="1" x14ac:dyDescent="0.3">
      <c r="A133" s="83">
        <f>'Weekly Menus'!E18</f>
        <v>0</v>
      </c>
      <c r="B133" s="129"/>
      <c r="C133" s="117"/>
      <c r="D133" s="117"/>
      <c r="E133" s="117"/>
      <c r="F133" s="117"/>
      <c r="G133" s="117"/>
      <c r="H133" s="117"/>
      <c r="I133" s="117"/>
      <c r="J133" s="117"/>
      <c r="K133" s="117"/>
      <c r="L133" s="117"/>
      <c r="M133" s="84">
        <f t="shared" si="12"/>
        <v>0</v>
      </c>
    </row>
    <row r="134" spans="1:13" ht="15" customHeight="1" x14ac:dyDescent="0.3">
      <c r="A134" s="83">
        <f>'Weekly Menus'!E19</f>
        <v>0</v>
      </c>
      <c r="B134" s="129"/>
      <c r="C134" s="117"/>
      <c r="D134" s="117"/>
      <c r="E134" s="117"/>
      <c r="F134" s="117"/>
      <c r="G134" s="117"/>
      <c r="H134" s="117"/>
      <c r="I134" s="117"/>
      <c r="J134" s="117"/>
      <c r="K134" s="117"/>
      <c r="L134" s="117"/>
      <c r="M134" s="84">
        <f t="shared" si="12"/>
        <v>0</v>
      </c>
    </row>
    <row r="135" spans="1:13" ht="15" customHeight="1" x14ac:dyDescent="0.3">
      <c r="A135" s="83">
        <f>'Weekly Menus'!E20</f>
        <v>0</v>
      </c>
      <c r="B135" s="129"/>
      <c r="C135" s="117"/>
      <c r="D135" s="117"/>
      <c r="E135" s="117"/>
      <c r="F135" s="117"/>
      <c r="G135" s="117"/>
      <c r="H135" s="117"/>
      <c r="I135" s="117"/>
      <c r="J135" s="117"/>
      <c r="K135" s="117"/>
      <c r="L135" s="117"/>
      <c r="M135" s="84">
        <f t="shared" si="12"/>
        <v>0</v>
      </c>
    </row>
    <row r="136" spans="1:13" x14ac:dyDescent="0.3">
      <c r="A136" s="83">
        <f>'Weekly Menus'!E21</f>
        <v>0</v>
      </c>
      <c r="B136" s="129"/>
      <c r="C136" s="117"/>
      <c r="D136" s="117"/>
      <c r="E136" s="117"/>
      <c r="F136" s="117"/>
      <c r="G136" s="117"/>
      <c r="H136" s="117"/>
      <c r="I136" s="117"/>
      <c r="J136" s="117"/>
      <c r="K136" s="117"/>
      <c r="L136" s="117"/>
      <c r="M136" s="84">
        <f t="shared" si="12"/>
        <v>0</v>
      </c>
    </row>
    <row r="137" spans="1:13" x14ac:dyDescent="0.3">
      <c r="A137" s="83">
        <f>'Weekly Menus'!E22</f>
        <v>0</v>
      </c>
      <c r="B137" s="129"/>
      <c r="C137" s="117"/>
      <c r="D137" s="117"/>
      <c r="E137" s="117"/>
      <c r="F137" s="117"/>
      <c r="G137" s="117"/>
      <c r="H137" s="117"/>
      <c r="I137" s="117"/>
      <c r="J137" s="117"/>
      <c r="K137" s="117"/>
      <c r="L137" s="117"/>
      <c r="M137" s="84">
        <f t="shared" si="12"/>
        <v>0</v>
      </c>
    </row>
    <row r="138" spans="1:13" x14ac:dyDescent="0.3">
      <c r="A138" s="83">
        <f>'Weekly Menus'!E23</f>
        <v>0</v>
      </c>
      <c r="B138" s="129"/>
      <c r="C138" s="117"/>
      <c r="D138" s="117"/>
      <c r="E138" s="117"/>
      <c r="F138" s="117"/>
      <c r="G138" s="117"/>
      <c r="H138" s="117"/>
      <c r="I138" s="117"/>
      <c r="J138" s="117"/>
      <c r="K138" s="117"/>
      <c r="L138" s="117"/>
      <c r="M138" s="84">
        <f t="shared" si="12"/>
        <v>0</v>
      </c>
    </row>
    <row r="139" spans="1:13" x14ac:dyDescent="0.3">
      <c r="A139" s="83">
        <f>'Weekly Menus'!E24</f>
        <v>0</v>
      </c>
      <c r="B139" s="129"/>
      <c r="C139" s="117"/>
      <c r="D139" s="117"/>
      <c r="E139" s="117"/>
      <c r="F139" s="117"/>
      <c r="G139" s="117"/>
      <c r="H139" s="117"/>
      <c r="I139" s="117"/>
      <c r="J139" s="117"/>
      <c r="K139" s="117"/>
      <c r="L139" s="117"/>
      <c r="M139" s="84">
        <f t="shared" si="12"/>
        <v>0</v>
      </c>
    </row>
    <row r="140" spans="1:13" x14ac:dyDescent="0.3">
      <c r="A140" s="83">
        <f>'Weekly Menus'!E25</f>
        <v>0</v>
      </c>
      <c r="B140" s="129"/>
      <c r="C140" s="117"/>
      <c r="D140" s="117"/>
      <c r="E140" s="117"/>
      <c r="F140" s="117"/>
      <c r="G140" s="117"/>
      <c r="H140" s="117"/>
      <c r="I140" s="117"/>
      <c r="J140" s="117"/>
      <c r="K140" s="117"/>
      <c r="L140" s="117"/>
      <c r="M140" s="84">
        <f t="shared" si="12"/>
        <v>0</v>
      </c>
    </row>
    <row r="141" spans="1:13" x14ac:dyDescent="0.3">
      <c r="A141" s="83">
        <f>'Weekly Menus'!E26</f>
        <v>0</v>
      </c>
      <c r="B141" s="129"/>
      <c r="C141" s="117"/>
      <c r="D141" s="117"/>
      <c r="E141" s="117"/>
      <c r="F141" s="117"/>
      <c r="G141" s="117"/>
      <c r="H141" s="117"/>
      <c r="I141" s="117"/>
      <c r="J141" s="117"/>
      <c r="K141" s="117"/>
      <c r="L141" s="117"/>
      <c r="M141" s="84">
        <f t="shared" si="12"/>
        <v>0</v>
      </c>
    </row>
    <row r="142" spans="1:13" x14ac:dyDescent="0.3">
      <c r="A142" s="179" t="s">
        <v>20</v>
      </c>
      <c r="B142" s="180"/>
      <c r="C142" s="47">
        <f>FLOOR(SUM(C122:C141),0.25)</f>
        <v>2</v>
      </c>
      <c r="D142" s="48">
        <f>FLOOR(SUM(D122:D141),0.25)</f>
        <v>2.5</v>
      </c>
      <c r="E142" s="49">
        <f t="shared" ref="E142:L142" si="13">SUM(E122:E141)</f>
        <v>1</v>
      </c>
      <c r="F142" s="133">
        <f t="shared" si="13"/>
        <v>1</v>
      </c>
      <c r="G142" s="50">
        <f t="shared" si="13"/>
        <v>0</v>
      </c>
      <c r="H142" s="51">
        <f t="shared" si="13"/>
        <v>0.25</v>
      </c>
      <c r="I142" s="52">
        <f t="shared" si="13"/>
        <v>0</v>
      </c>
      <c r="J142" s="53">
        <f t="shared" si="13"/>
        <v>0.5</v>
      </c>
      <c r="K142" s="54">
        <f t="shared" si="13"/>
        <v>0</v>
      </c>
      <c r="L142" s="55">
        <f t="shared" si="13"/>
        <v>0</v>
      </c>
      <c r="M142" s="56">
        <f>SUM(G142:L142)</f>
        <v>0.75</v>
      </c>
    </row>
    <row r="143" spans="1:13" ht="28.8" x14ac:dyDescent="0.3">
      <c r="A143" s="177" t="s">
        <v>18</v>
      </c>
      <c r="B143" s="178"/>
      <c r="C143" s="38" t="s">
        <v>73</v>
      </c>
      <c r="D143" s="38" t="s">
        <v>73</v>
      </c>
      <c r="E143" s="38" t="s">
        <v>21</v>
      </c>
      <c r="F143" s="38" t="s">
        <v>23</v>
      </c>
      <c r="G143" s="39"/>
      <c r="H143" s="39"/>
      <c r="I143" s="39"/>
      <c r="J143" s="39"/>
      <c r="K143" s="39"/>
      <c r="L143" s="39"/>
      <c r="M143" s="40" t="s">
        <v>22</v>
      </c>
    </row>
    <row r="144" spans="1:13" ht="15" thickBot="1" x14ac:dyDescent="0.35">
      <c r="A144" s="168" t="s">
        <v>12</v>
      </c>
      <c r="B144" s="169"/>
      <c r="C144" s="5" t="str">
        <f>IF(C142&gt;=1,"Yes","No")</f>
        <v>Yes</v>
      </c>
      <c r="D144" s="5" t="str">
        <f t="shared" ref="D144" si="14">IF(D142&gt;=1,"Yes","No")</f>
        <v>Yes</v>
      </c>
      <c r="E144" s="5" t="str">
        <f>IF(E142&gt;=0.5,"Yes","No")</f>
        <v>Yes</v>
      </c>
      <c r="F144" s="5" t="str">
        <f>IF(F142&gt;=1,"Yes","No")</f>
        <v>Yes</v>
      </c>
      <c r="G144" s="6"/>
      <c r="H144" s="6"/>
      <c r="I144" s="6"/>
      <c r="J144" s="6"/>
      <c r="K144" s="6"/>
      <c r="L144" s="6"/>
      <c r="M144" s="7" t="str">
        <f>IF(M142&gt;=0.75,"Yes","No")</f>
        <v>Yes</v>
      </c>
    </row>
    <row r="145" spans="1:13" ht="15.75" customHeight="1" thickBot="1" x14ac:dyDescent="0.35"/>
    <row r="146" spans="1:13" x14ac:dyDescent="0.3">
      <c r="A146" s="170" t="s">
        <v>10</v>
      </c>
      <c r="B146" s="171"/>
      <c r="C146" s="21">
        <f t="shared" ref="C146:M146" si="15">SUM(C26,C55,C84,C113,C142)</f>
        <v>10</v>
      </c>
      <c r="D146" s="22">
        <f t="shared" si="15"/>
        <v>9.5</v>
      </c>
      <c r="E146" s="23">
        <f>SUM(E26,E55,E84,E113,E142)</f>
        <v>5</v>
      </c>
      <c r="F146" s="132">
        <f>SUM(F26,F55,F84,F113,F142)</f>
        <v>5</v>
      </c>
      <c r="G146" s="24">
        <f t="shared" si="15"/>
        <v>1</v>
      </c>
      <c r="H146" s="25">
        <f t="shared" si="15"/>
        <v>1.5</v>
      </c>
      <c r="I146" s="26">
        <f t="shared" si="15"/>
        <v>0.5</v>
      </c>
      <c r="J146" s="27">
        <f t="shared" si="15"/>
        <v>1</v>
      </c>
      <c r="K146" s="29">
        <f t="shared" si="15"/>
        <v>0.5</v>
      </c>
      <c r="L146" s="28">
        <f t="shared" si="15"/>
        <v>0</v>
      </c>
      <c r="M146" s="44">
        <f t="shared" si="15"/>
        <v>4.5</v>
      </c>
    </row>
    <row r="147" spans="1:13" ht="43.2" x14ac:dyDescent="0.3">
      <c r="A147" s="172" t="s">
        <v>19</v>
      </c>
      <c r="B147" s="173"/>
      <c r="C147" s="8" t="s">
        <v>81</v>
      </c>
      <c r="D147" s="8" t="s">
        <v>82</v>
      </c>
      <c r="E147" s="8" t="s">
        <v>32</v>
      </c>
      <c r="F147" s="8" t="s">
        <v>34</v>
      </c>
      <c r="G147" s="8" t="s">
        <v>21</v>
      </c>
      <c r="H147" s="8" t="s">
        <v>22</v>
      </c>
      <c r="I147" s="8" t="s">
        <v>21</v>
      </c>
      <c r="J147" s="8" t="s">
        <v>21</v>
      </c>
      <c r="K147" s="8" t="s">
        <v>29</v>
      </c>
      <c r="L147" s="35"/>
      <c r="M147" s="9" t="s">
        <v>31</v>
      </c>
    </row>
    <row r="148" spans="1:13" ht="15" thickBot="1" x14ac:dyDescent="0.35">
      <c r="A148" s="174" t="s">
        <v>13</v>
      </c>
      <c r="B148" s="175"/>
      <c r="C148" s="2" t="str">
        <f>IF(C146&gt;=9,"Yes","No")</f>
        <v>Yes</v>
      </c>
      <c r="D148" s="2" t="str">
        <f>IF(D146&gt;=8,"Yes","No")</f>
        <v>Yes</v>
      </c>
      <c r="E148" s="2" t="str">
        <f>IF(E146&gt;=2.5,"Yes","No")</f>
        <v>Yes</v>
      </c>
      <c r="F148" s="2" t="str">
        <f>IF(F146&gt;=5,"Yes","No")</f>
        <v>Yes</v>
      </c>
      <c r="G148" s="2" t="str">
        <f>IF(G146&gt;=0.5,"Yes","No")</f>
        <v>Yes</v>
      </c>
      <c r="H148" s="2" t="str">
        <f>IF(H146&gt;=0.75,"Yes","No")</f>
        <v>Yes</v>
      </c>
      <c r="I148" s="2" t="str">
        <f>IF(I146&gt;=0.5,"Yes","No")</f>
        <v>Yes</v>
      </c>
      <c r="J148" s="2" t="str">
        <f>IF(J146&gt;=0.5,"Yes","No")</f>
        <v>Yes</v>
      </c>
      <c r="K148" s="2" t="str">
        <f>IF(K146&gt;=0.5,"Yes","No")</f>
        <v>Yes</v>
      </c>
      <c r="L148" s="36"/>
      <c r="M148" s="3" t="str">
        <f>IF(M146&gt;=3.75,"Yes","No")</f>
        <v>Yes</v>
      </c>
    </row>
    <row r="150" spans="1:13" x14ac:dyDescent="0.3">
      <c r="A150" s="176" t="s">
        <v>30</v>
      </c>
      <c r="B150" s="176"/>
      <c r="C150" s="176"/>
      <c r="D150" s="176"/>
      <c r="E150" s="176"/>
      <c r="F150" s="176"/>
      <c r="G150" s="176"/>
      <c r="H150" s="176"/>
      <c r="I150" s="176"/>
      <c r="J150" s="176"/>
      <c r="K150" s="176"/>
      <c r="L150" s="176"/>
      <c r="M150" s="176"/>
    </row>
    <row r="151" spans="1:13" x14ac:dyDescent="0.3">
      <c r="A151" s="81"/>
      <c r="B151" s="81"/>
      <c r="C151" s="81"/>
      <c r="D151" s="81"/>
      <c r="E151" s="81"/>
      <c r="F151" s="81"/>
      <c r="G151" s="81"/>
      <c r="H151" s="81"/>
    </row>
    <row r="152" spans="1:13" x14ac:dyDescent="0.3">
      <c r="A152" s="45"/>
      <c r="B152" s="45"/>
      <c r="C152" s="45"/>
      <c r="D152" s="45"/>
      <c r="E152" s="45"/>
      <c r="F152" s="45"/>
    </row>
    <row r="153" spans="1:13" x14ac:dyDescent="0.3">
      <c r="A153" s="45"/>
      <c r="B153" s="45"/>
      <c r="C153" s="45"/>
      <c r="D153" s="45"/>
      <c r="E153" s="45"/>
      <c r="F153" s="45"/>
    </row>
  </sheetData>
  <sheetProtection algorithmName="SHA-512" hashValue="/iuQRmm4NDwIYSNin1rv9nFs4YZ5aCPdkGEo1Ef9BGj4ejCq5r+dB8yKXWvUZCgna5qzmtgpxU8r9gW7tFUtcA==" saltValue="he1HAvB+rhNoVXMXiwv5oA==" spinCount="100000" sheet="1" selectLockedCells="1"/>
  <mergeCells count="29">
    <mergeCell ref="A62:M62"/>
    <mergeCell ref="A1:M1"/>
    <mergeCell ref="A4:M4"/>
    <mergeCell ref="A26:B26"/>
    <mergeCell ref="A27:B27"/>
    <mergeCell ref="A28:B28"/>
    <mergeCell ref="A30:M30"/>
    <mergeCell ref="A33:M33"/>
    <mergeCell ref="A55:B55"/>
    <mergeCell ref="A56:B56"/>
    <mergeCell ref="A57:B57"/>
    <mergeCell ref="A59:M59"/>
    <mergeCell ref="A143:B143"/>
    <mergeCell ref="A84:B84"/>
    <mergeCell ref="A85:B85"/>
    <mergeCell ref="A86:B86"/>
    <mergeCell ref="A88:M88"/>
    <mergeCell ref="A91:M91"/>
    <mergeCell ref="A113:B113"/>
    <mergeCell ref="A114:B114"/>
    <mergeCell ref="A115:B115"/>
    <mergeCell ref="A117:M117"/>
    <mergeCell ref="A120:M120"/>
    <mergeCell ref="A142:B142"/>
    <mergeCell ref="A144:B144"/>
    <mergeCell ref="A146:B146"/>
    <mergeCell ref="A147:B147"/>
    <mergeCell ref="A148:B148"/>
    <mergeCell ref="A150:M150"/>
  </mergeCells>
  <printOptions horizontalCentered="1" verticalCentered="1"/>
  <pageMargins left="0.5" right="0.5" top="0.5" bottom="0.5" header="0.3" footer="0.3"/>
  <pageSetup scale="90" orientation="landscape" r:id="rId1"/>
  <rowBreaks count="4" manualBreakCount="4">
    <brk id="29" max="16383" man="1"/>
    <brk id="58" max="16383" man="1"/>
    <brk id="87" max="16383" man="1"/>
    <brk id="11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53"/>
  <sheetViews>
    <sheetView showZeros="0" topLeftCell="A99" workbookViewId="0">
      <selection activeCell="B122" sqref="B122"/>
    </sheetView>
  </sheetViews>
  <sheetFormatPr defaultRowHeight="14.4" x14ac:dyDescent="0.3"/>
  <cols>
    <col min="1" max="1" width="28.5546875" bestFit="1" customWidth="1"/>
    <col min="2" max="2" width="12.77734375" customWidth="1"/>
    <col min="6" max="6" width="8.21875" customWidth="1"/>
    <col min="12" max="12" width="9.21875" customWidth="1"/>
  </cols>
  <sheetData>
    <row r="1" spans="1:26" ht="30" customHeight="1" x14ac:dyDescent="0.3">
      <c r="A1" s="187" t="s">
        <v>17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9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x14ac:dyDescent="0.3">
      <c r="A2" s="76" t="s">
        <v>44</v>
      </c>
      <c r="B2" s="77" t="str">
        <f>'Weekly Menus'!B4</f>
        <v>Spring Week 2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65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" thickBot="1" x14ac:dyDescent="0.35">
      <c r="A3" s="76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65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" customHeight="1" x14ac:dyDescent="0.35">
      <c r="A4" s="184" t="s">
        <v>5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6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5" customHeight="1" x14ac:dyDescent="0.3">
      <c r="A5" s="11" t="s">
        <v>11</v>
      </c>
      <c r="B5" s="10" t="s">
        <v>63</v>
      </c>
      <c r="C5" s="20" t="s">
        <v>0</v>
      </c>
      <c r="D5" s="19" t="s">
        <v>72</v>
      </c>
      <c r="E5" s="18" t="s">
        <v>1</v>
      </c>
      <c r="F5" s="131" t="s">
        <v>68</v>
      </c>
      <c r="G5" s="12" t="s">
        <v>75</v>
      </c>
      <c r="H5" s="13" t="s">
        <v>76</v>
      </c>
      <c r="I5" s="14" t="s">
        <v>2</v>
      </c>
      <c r="J5" s="15" t="s">
        <v>77</v>
      </c>
      <c r="K5" s="16" t="s">
        <v>78</v>
      </c>
      <c r="L5" s="37" t="s">
        <v>28</v>
      </c>
      <c r="M5" s="17" t="s">
        <v>79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" customHeight="1" x14ac:dyDescent="0.3">
      <c r="A6" s="119" t="str">
        <f>'Weekly Menus'!A7</f>
        <v>WG Rotini Pasta</v>
      </c>
      <c r="B6" s="128" t="s">
        <v>99</v>
      </c>
      <c r="C6" s="117"/>
      <c r="D6" s="117">
        <v>2</v>
      </c>
      <c r="E6" s="117"/>
      <c r="F6" s="117"/>
      <c r="G6" s="117"/>
      <c r="H6" s="117"/>
      <c r="I6" s="117"/>
      <c r="J6" s="117"/>
      <c r="K6" s="117"/>
      <c r="L6" s="117"/>
      <c r="M6" s="84">
        <f>SUM(G6:L6)</f>
        <v>0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" customHeight="1" x14ac:dyDescent="0.3">
      <c r="A7" s="119" t="str">
        <f>'Weekly Menus'!A8</f>
        <v>Meat Sauce</v>
      </c>
      <c r="B7" s="128" t="s">
        <v>100</v>
      </c>
      <c r="C7" s="117">
        <v>2</v>
      </c>
      <c r="D7" s="117"/>
      <c r="E7" s="117"/>
      <c r="F7" s="117"/>
      <c r="G7" s="117"/>
      <c r="H7" s="117">
        <v>0.25</v>
      </c>
      <c r="I7" s="117"/>
      <c r="J7" s="117"/>
      <c r="K7" s="117"/>
      <c r="L7" s="117"/>
      <c r="M7" s="84">
        <f t="shared" ref="M7:M25" si="0">SUM(G7:L7)</f>
        <v>0.25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" customHeight="1" x14ac:dyDescent="0.3">
      <c r="A8" s="119" t="str">
        <f>'Weekly Menus'!A9</f>
        <v>Cheese Sauce</v>
      </c>
      <c r="B8" s="128" t="s">
        <v>100</v>
      </c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84">
        <f t="shared" si="0"/>
        <v>0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" customHeight="1" x14ac:dyDescent="0.3">
      <c r="A9" s="119" t="str">
        <f>'Weekly Menus'!A10</f>
        <v>Spinach Salad</v>
      </c>
      <c r="B9" s="128" t="s">
        <v>99</v>
      </c>
      <c r="C9" s="117"/>
      <c r="D9" s="117"/>
      <c r="E9" s="117"/>
      <c r="F9" s="117"/>
      <c r="G9" s="117"/>
      <c r="H9" s="117"/>
      <c r="I9" s="117"/>
      <c r="J9" s="117"/>
      <c r="K9" s="117">
        <v>0.5</v>
      </c>
      <c r="L9" s="117"/>
      <c r="M9" s="84">
        <f t="shared" si="0"/>
        <v>0.5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" customHeight="1" x14ac:dyDescent="0.3">
      <c r="A10" s="119" t="str">
        <f>'Weekly Menus'!A11</f>
        <v>Carrot Souffle</v>
      </c>
      <c r="B10" s="128" t="s">
        <v>100</v>
      </c>
      <c r="C10" s="117"/>
      <c r="D10" s="117"/>
      <c r="E10" s="117"/>
      <c r="F10" s="117"/>
      <c r="G10" s="117"/>
      <c r="H10" s="117">
        <v>0.5</v>
      </c>
      <c r="I10" s="117"/>
      <c r="J10" s="117"/>
      <c r="K10" s="117"/>
      <c r="L10" s="117"/>
      <c r="M10" s="84">
        <f t="shared" si="0"/>
        <v>0.5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" customHeight="1" x14ac:dyDescent="0.3">
      <c r="A11" s="119" t="str">
        <f>'Weekly Menus'!A12</f>
        <v>WG Garlic Bread</v>
      </c>
      <c r="B11" s="128" t="s">
        <v>101</v>
      </c>
      <c r="C11" s="117"/>
      <c r="D11" s="117">
        <v>1</v>
      </c>
      <c r="E11" s="117"/>
      <c r="F11" s="117"/>
      <c r="G11" s="117"/>
      <c r="H11" s="117"/>
      <c r="I11" s="117"/>
      <c r="J11" s="117"/>
      <c r="K11" s="117"/>
      <c r="L11" s="117"/>
      <c r="M11" s="84">
        <f t="shared" si="0"/>
        <v>0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" customHeight="1" x14ac:dyDescent="0.3">
      <c r="A12" s="119" t="str">
        <f>'Weekly Menus'!A13</f>
        <v>Fruit Selection</v>
      </c>
      <c r="B12" s="128" t="s">
        <v>100</v>
      </c>
      <c r="C12" s="117"/>
      <c r="D12" s="117"/>
      <c r="E12" s="117">
        <v>0.5</v>
      </c>
      <c r="F12" s="117"/>
      <c r="G12" s="117"/>
      <c r="H12" s="117"/>
      <c r="I12" s="117"/>
      <c r="J12" s="117"/>
      <c r="K12" s="117"/>
      <c r="L12" s="117"/>
      <c r="M12" s="84">
        <f t="shared" si="0"/>
        <v>0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" customHeight="1" x14ac:dyDescent="0.3">
      <c r="A13" s="119" t="str">
        <f>'Weekly Menus'!A14</f>
        <v>Fruit Selection</v>
      </c>
      <c r="B13" s="128" t="s">
        <v>100</v>
      </c>
      <c r="C13" s="117"/>
      <c r="D13" s="117"/>
      <c r="E13" s="117">
        <v>0.5</v>
      </c>
      <c r="F13" s="117"/>
      <c r="G13" s="117"/>
      <c r="H13" s="117"/>
      <c r="I13" s="117"/>
      <c r="J13" s="117"/>
      <c r="K13" s="117"/>
      <c r="L13" s="117"/>
      <c r="M13" s="84">
        <f t="shared" si="0"/>
        <v>0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" customHeight="1" x14ac:dyDescent="0.3">
      <c r="A14" s="119" t="str">
        <f>'Weekly Menus'!A15</f>
        <v>Milk Selection</v>
      </c>
      <c r="B14" s="128" t="s">
        <v>102</v>
      </c>
      <c r="C14" s="117"/>
      <c r="D14" s="117"/>
      <c r="E14" s="117"/>
      <c r="F14" s="117">
        <v>1</v>
      </c>
      <c r="G14" s="117"/>
      <c r="H14" s="117"/>
      <c r="I14" s="117"/>
      <c r="J14" s="117"/>
      <c r="K14" s="117"/>
      <c r="L14" s="117"/>
      <c r="M14" s="84">
        <f t="shared" si="0"/>
        <v>0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" customHeight="1" x14ac:dyDescent="0.3">
      <c r="A15" s="119">
        <f>'Weekly Menus'!A16</f>
        <v>0</v>
      </c>
      <c r="B15" s="128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84">
        <f t="shared" si="0"/>
        <v>0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" customHeight="1" x14ac:dyDescent="0.3">
      <c r="A16" s="119">
        <f>'Weekly Menus'!A17</f>
        <v>0</v>
      </c>
      <c r="B16" s="129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84">
        <f t="shared" si="0"/>
        <v>0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" customHeight="1" x14ac:dyDescent="0.3">
      <c r="A17" s="119">
        <f>'Weekly Menus'!A18</f>
        <v>0</v>
      </c>
      <c r="B17" s="129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84">
        <f t="shared" si="0"/>
        <v>0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" customHeight="1" x14ac:dyDescent="0.3">
      <c r="A18" s="119">
        <f>'Weekly Menus'!A19</f>
        <v>0</v>
      </c>
      <c r="B18" s="129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84">
        <f t="shared" si="0"/>
        <v>0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" customHeight="1" x14ac:dyDescent="0.3">
      <c r="A19" s="119">
        <f>'Weekly Menus'!A20</f>
        <v>0</v>
      </c>
      <c r="B19" s="129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84">
        <f t="shared" si="0"/>
        <v>0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" customHeight="1" x14ac:dyDescent="0.3">
      <c r="A20" s="119">
        <f>'Weekly Menus'!A21</f>
        <v>0</v>
      </c>
      <c r="B20" s="129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84">
        <f t="shared" si="0"/>
        <v>0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" customHeight="1" x14ac:dyDescent="0.3">
      <c r="A21" s="119">
        <f>'Weekly Menus'!A22</f>
        <v>0</v>
      </c>
      <c r="B21" s="129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84">
        <f t="shared" si="0"/>
        <v>0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" customHeight="1" x14ac:dyDescent="0.3">
      <c r="A22" s="119">
        <f>'Weekly Menus'!A23</f>
        <v>0</v>
      </c>
      <c r="B22" s="129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84">
        <f t="shared" si="0"/>
        <v>0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" customHeight="1" x14ac:dyDescent="0.3">
      <c r="A23" s="119">
        <f>'Weekly Menus'!A24</f>
        <v>0</v>
      </c>
      <c r="B23" s="129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84">
        <f t="shared" si="0"/>
        <v>0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" customHeight="1" x14ac:dyDescent="0.3">
      <c r="A24" s="119">
        <f>'Weekly Menus'!A25</f>
        <v>0</v>
      </c>
      <c r="B24" s="129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84">
        <f t="shared" si="0"/>
        <v>0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" customHeight="1" x14ac:dyDescent="0.3">
      <c r="A25" s="119">
        <f>'Weekly Menus'!A26</f>
        <v>0</v>
      </c>
      <c r="B25" s="129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84">
        <f t="shared" si="0"/>
        <v>0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x14ac:dyDescent="0.3">
      <c r="A26" s="179" t="s">
        <v>20</v>
      </c>
      <c r="B26" s="180"/>
      <c r="C26" s="47">
        <f>FLOOR(SUM(C6:C25),0.25)</f>
        <v>2</v>
      </c>
      <c r="D26" s="48">
        <f>FLOOR(SUM(D6:D25),0.25)</f>
        <v>3</v>
      </c>
      <c r="E26" s="49">
        <f t="shared" ref="E26:L26" si="1">SUM(E6:E25)</f>
        <v>1</v>
      </c>
      <c r="F26" s="133">
        <f t="shared" si="1"/>
        <v>1</v>
      </c>
      <c r="G26" s="50">
        <f t="shared" si="1"/>
        <v>0</v>
      </c>
      <c r="H26" s="51">
        <f t="shared" si="1"/>
        <v>0.75</v>
      </c>
      <c r="I26" s="52">
        <f t="shared" si="1"/>
        <v>0</v>
      </c>
      <c r="J26" s="53">
        <f t="shared" si="1"/>
        <v>0</v>
      </c>
      <c r="K26" s="54">
        <f t="shared" si="1"/>
        <v>0.5</v>
      </c>
      <c r="L26" s="55">
        <f t="shared" si="1"/>
        <v>0</v>
      </c>
      <c r="M26" s="56">
        <f>SUM(G26:L26)</f>
        <v>1.25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28.8" x14ac:dyDescent="0.3">
      <c r="A27" s="177" t="s">
        <v>18</v>
      </c>
      <c r="B27" s="178"/>
      <c r="C27" s="38" t="s">
        <v>74</v>
      </c>
      <c r="D27" s="38" t="s">
        <v>74</v>
      </c>
      <c r="E27" s="38" t="s">
        <v>23</v>
      </c>
      <c r="F27" s="38" t="s">
        <v>23</v>
      </c>
      <c r="G27" s="39"/>
      <c r="H27" s="39"/>
      <c r="I27" s="39"/>
      <c r="J27" s="39"/>
      <c r="K27" s="39"/>
      <c r="L27" s="39"/>
      <c r="M27" s="40" t="s">
        <v>23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 thickBot="1" x14ac:dyDescent="0.35">
      <c r="A28" s="168" t="s">
        <v>12</v>
      </c>
      <c r="B28" s="169"/>
      <c r="C28" s="5" t="str">
        <f>IF(C26&gt;=2,"Yes","No")</f>
        <v>Yes</v>
      </c>
      <c r="D28" s="5" t="str">
        <f>IF(D26&gt;=2,"Yes","No")</f>
        <v>Yes</v>
      </c>
      <c r="E28" s="5" t="str">
        <f>IF(E26&gt;=1,"Yes","No")</f>
        <v>Yes</v>
      </c>
      <c r="F28" s="5" t="str">
        <f>IF(F26&gt;=1,"Yes","No")</f>
        <v>Yes</v>
      </c>
      <c r="G28" s="6"/>
      <c r="H28" s="6"/>
      <c r="I28" s="6"/>
      <c r="J28" s="6"/>
      <c r="K28" s="6"/>
      <c r="L28" s="6"/>
      <c r="M28" s="7" t="str">
        <f>IF(M26&gt;=1,"Yes","No")</f>
        <v>Yes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thickBot="1" x14ac:dyDescent="0.35">
      <c r="A29" s="1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30" customHeight="1" x14ac:dyDescent="0.3">
      <c r="A30" s="187" t="s">
        <v>17</v>
      </c>
      <c r="B30" s="188"/>
      <c r="C30" s="188"/>
      <c r="D30" s="188"/>
      <c r="E30" s="188"/>
      <c r="F30" s="188"/>
      <c r="G30" s="188"/>
      <c r="H30" s="188"/>
      <c r="I30" s="188"/>
      <c r="J30" s="188"/>
      <c r="K30" s="188"/>
      <c r="L30" s="188"/>
      <c r="M30" s="189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s="57" customFormat="1" ht="15" customHeight="1" x14ac:dyDescent="0.3">
      <c r="A31" s="76" t="s">
        <v>44</v>
      </c>
      <c r="B31" s="77" t="str">
        <f>'Weekly Menus'!B4</f>
        <v>Spring Week 2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78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thickBot="1" x14ac:dyDescent="0.35">
      <c r="A32" s="79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78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" customHeight="1" x14ac:dyDescent="0.35">
      <c r="A33" s="184" t="s">
        <v>6</v>
      </c>
      <c r="B33" s="185"/>
      <c r="C33" s="185"/>
      <c r="D33" s="185"/>
      <c r="E33" s="185"/>
      <c r="F33" s="185"/>
      <c r="G33" s="185"/>
      <c r="H33" s="185"/>
      <c r="I33" s="185"/>
      <c r="J33" s="185"/>
      <c r="K33" s="185"/>
      <c r="L33" s="185"/>
      <c r="M33" s="186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45" customHeight="1" x14ac:dyDescent="0.3">
      <c r="A34" s="11" t="s">
        <v>11</v>
      </c>
      <c r="B34" s="10" t="s">
        <v>63</v>
      </c>
      <c r="C34" s="20" t="s">
        <v>0</v>
      </c>
      <c r="D34" s="19" t="s">
        <v>72</v>
      </c>
      <c r="E34" s="18" t="s">
        <v>1</v>
      </c>
      <c r="F34" s="131" t="s">
        <v>68</v>
      </c>
      <c r="G34" s="12" t="s">
        <v>75</v>
      </c>
      <c r="H34" s="13" t="s">
        <v>76</v>
      </c>
      <c r="I34" s="14" t="s">
        <v>2</v>
      </c>
      <c r="J34" s="15" t="s">
        <v>77</v>
      </c>
      <c r="K34" s="16" t="s">
        <v>78</v>
      </c>
      <c r="L34" s="37" t="s">
        <v>28</v>
      </c>
      <c r="M34" s="17" t="s">
        <v>79</v>
      </c>
      <c r="P34" s="41"/>
      <c r="Q34" s="42"/>
      <c r="R34" s="42"/>
      <c r="S34" s="42"/>
      <c r="T34" s="42"/>
      <c r="U34" s="42"/>
      <c r="V34" s="42"/>
      <c r="W34" s="42"/>
      <c r="X34" s="42"/>
      <c r="Y34" s="42"/>
      <c r="Z34" s="42"/>
    </row>
    <row r="35" spans="1:26" ht="15" customHeight="1" x14ac:dyDescent="0.3">
      <c r="A35" s="83" t="str">
        <f>'Weekly Menus'!B7</f>
        <v>Cheese Pizza</v>
      </c>
      <c r="B35" s="128" t="s">
        <v>103</v>
      </c>
      <c r="C35" s="117">
        <v>2</v>
      </c>
      <c r="D35" s="117">
        <v>2</v>
      </c>
      <c r="E35" s="117"/>
      <c r="F35" s="117"/>
      <c r="G35" s="117"/>
      <c r="H35" s="117"/>
      <c r="I35" s="117"/>
      <c r="J35" s="117"/>
      <c r="K35" s="117"/>
      <c r="L35" s="118"/>
      <c r="M35" s="84">
        <f>SUM(G35:L35)</f>
        <v>0</v>
      </c>
      <c r="P35" s="41"/>
      <c r="Q35" s="42"/>
      <c r="R35" s="42"/>
      <c r="S35" s="42"/>
      <c r="T35" s="42"/>
      <c r="U35" s="42"/>
      <c r="V35" s="42"/>
      <c r="W35" s="42"/>
      <c r="X35" s="42"/>
      <c r="Y35" s="42"/>
      <c r="Z35" s="42"/>
    </row>
    <row r="36" spans="1:26" ht="15" customHeight="1" x14ac:dyDescent="0.3">
      <c r="A36" s="83" t="str">
        <f>'Weekly Menus'!B8</f>
        <v>Pepperoni Pizza</v>
      </c>
      <c r="B36" s="128" t="s">
        <v>103</v>
      </c>
      <c r="C36" s="117"/>
      <c r="D36" s="117"/>
      <c r="E36" s="117"/>
      <c r="F36" s="117"/>
      <c r="G36" s="117"/>
      <c r="H36" s="117"/>
      <c r="I36" s="117"/>
      <c r="J36" s="117"/>
      <c r="K36" s="117"/>
      <c r="L36" s="118"/>
      <c r="M36" s="84">
        <f t="shared" ref="M36:M54" si="2">SUM(G36:L36)</f>
        <v>0</v>
      </c>
      <c r="P36" s="41"/>
      <c r="Q36" s="42"/>
      <c r="R36" s="42"/>
      <c r="S36" s="42"/>
      <c r="T36" s="42"/>
      <c r="U36" s="42"/>
      <c r="V36" s="42"/>
      <c r="W36" s="42"/>
      <c r="X36" s="42"/>
      <c r="Y36" s="42"/>
      <c r="Z36" s="42"/>
    </row>
    <row r="37" spans="1:26" ht="15" customHeight="1" x14ac:dyDescent="0.3">
      <c r="A37" s="83" t="str">
        <f>'Weekly Menus'!B9</f>
        <v>Chef Special Pizza</v>
      </c>
      <c r="B37" s="128" t="s">
        <v>103</v>
      </c>
      <c r="C37" s="117"/>
      <c r="D37" s="117"/>
      <c r="E37" s="117"/>
      <c r="F37" s="117"/>
      <c r="G37" s="117"/>
      <c r="H37" s="117"/>
      <c r="I37" s="117"/>
      <c r="J37" s="117"/>
      <c r="K37" s="117"/>
      <c r="L37" s="118"/>
      <c r="M37" s="84">
        <f t="shared" si="2"/>
        <v>0</v>
      </c>
      <c r="P37" s="41"/>
      <c r="Q37" s="42"/>
      <c r="R37" s="42"/>
      <c r="S37" s="42"/>
      <c r="T37" s="42"/>
      <c r="U37" s="42"/>
      <c r="V37" s="42"/>
      <c r="W37" s="42"/>
      <c r="X37" s="42"/>
      <c r="Y37" s="42"/>
      <c r="Z37" s="42"/>
    </row>
    <row r="38" spans="1:26" ht="15" customHeight="1" x14ac:dyDescent="0.3">
      <c r="A38" s="83" t="str">
        <f>'Weekly Menus'!B10</f>
        <v>Caesar Salad with Romaine</v>
      </c>
      <c r="B38" s="128" t="s">
        <v>99</v>
      </c>
      <c r="C38" s="117"/>
      <c r="D38" s="117"/>
      <c r="E38" s="117"/>
      <c r="F38" s="117"/>
      <c r="G38" s="117">
        <v>0.5</v>
      </c>
      <c r="H38" s="117"/>
      <c r="I38" s="117"/>
      <c r="J38" s="117"/>
      <c r="K38" s="117"/>
      <c r="L38" s="118"/>
      <c r="M38" s="84">
        <f t="shared" si="2"/>
        <v>0.5</v>
      </c>
      <c r="P38" s="41"/>
      <c r="Q38" s="42"/>
      <c r="R38" s="42"/>
      <c r="S38" s="42"/>
      <c r="T38" s="42"/>
      <c r="U38" s="42"/>
      <c r="V38" s="42"/>
      <c r="W38" s="42"/>
      <c r="X38" s="42"/>
      <c r="Y38" s="42"/>
      <c r="Z38" s="42"/>
    </row>
    <row r="39" spans="1:26" ht="15" customHeight="1" x14ac:dyDescent="0.3">
      <c r="A39" s="83" t="str">
        <f>'Weekly Menus'!B11</f>
        <v>Fruit Selection</v>
      </c>
      <c r="B39" s="128" t="s">
        <v>100</v>
      </c>
      <c r="C39" s="117"/>
      <c r="D39" s="117"/>
      <c r="E39" s="117">
        <v>0.5</v>
      </c>
      <c r="F39" s="117"/>
      <c r="G39" s="117"/>
      <c r="H39" s="117"/>
      <c r="I39" s="117"/>
      <c r="J39" s="117"/>
      <c r="K39" s="117"/>
      <c r="L39" s="118"/>
      <c r="M39" s="84">
        <f t="shared" si="2"/>
        <v>0</v>
      </c>
      <c r="P39" s="43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spans="1:26" ht="15" customHeight="1" x14ac:dyDescent="0.3">
      <c r="A40" s="83" t="str">
        <f>'Weekly Menus'!B12</f>
        <v>Fruit Selection</v>
      </c>
      <c r="B40" s="128" t="s">
        <v>100</v>
      </c>
      <c r="C40" s="117"/>
      <c r="D40" s="117"/>
      <c r="E40" s="117">
        <v>0.5</v>
      </c>
      <c r="F40" s="117"/>
      <c r="G40" s="117"/>
      <c r="H40" s="117"/>
      <c r="I40" s="117"/>
      <c r="J40" s="117"/>
      <c r="K40" s="117"/>
      <c r="L40" s="118"/>
      <c r="M40" s="84">
        <f t="shared" si="2"/>
        <v>0</v>
      </c>
      <c r="P40" s="41"/>
      <c r="Q40" s="42"/>
      <c r="R40" s="42"/>
      <c r="S40" s="42"/>
      <c r="T40" s="42"/>
      <c r="U40" s="42"/>
      <c r="V40" s="42"/>
      <c r="W40" s="42"/>
      <c r="X40" s="42"/>
      <c r="Y40" s="42"/>
      <c r="Z40" s="42"/>
    </row>
    <row r="41" spans="1:26" ht="15" customHeight="1" x14ac:dyDescent="0.3">
      <c r="A41" s="83" t="str">
        <f>'Weekly Menus'!B13</f>
        <v>Milk Selection</v>
      </c>
      <c r="B41" s="128" t="s">
        <v>102</v>
      </c>
      <c r="C41" s="117"/>
      <c r="D41" s="117"/>
      <c r="E41" s="117"/>
      <c r="F41" s="117">
        <v>1</v>
      </c>
      <c r="G41" s="117"/>
      <c r="H41" s="117"/>
      <c r="I41" s="117"/>
      <c r="J41" s="117"/>
      <c r="K41" s="117"/>
      <c r="L41" s="118"/>
      <c r="M41" s="84">
        <f t="shared" si="2"/>
        <v>0</v>
      </c>
      <c r="P41" s="41"/>
      <c r="Q41" s="42"/>
      <c r="R41" s="42"/>
      <c r="S41" s="42"/>
      <c r="T41" s="42"/>
      <c r="U41" s="42"/>
      <c r="V41" s="42"/>
      <c r="W41" s="42"/>
      <c r="X41" s="42"/>
      <c r="Y41" s="42"/>
      <c r="Z41" s="42"/>
    </row>
    <row r="42" spans="1:26" ht="15" customHeight="1" x14ac:dyDescent="0.3">
      <c r="A42" s="83">
        <f>'Weekly Menus'!B14</f>
        <v>0</v>
      </c>
      <c r="B42" s="128"/>
      <c r="C42" s="117"/>
      <c r="D42" s="117"/>
      <c r="E42" s="117"/>
      <c r="F42" s="117"/>
      <c r="G42" s="117"/>
      <c r="H42" s="117"/>
      <c r="I42" s="117"/>
      <c r="J42" s="117"/>
      <c r="K42" s="117"/>
      <c r="L42" s="118"/>
      <c r="M42" s="84">
        <f t="shared" si="2"/>
        <v>0</v>
      </c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" customHeight="1" x14ac:dyDescent="0.3">
      <c r="A43" s="83">
        <f>'Weekly Menus'!B15</f>
        <v>0</v>
      </c>
      <c r="B43" s="128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84">
        <f t="shared" si="2"/>
        <v>0</v>
      </c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" customHeight="1" x14ac:dyDescent="0.3">
      <c r="A44" s="83">
        <f>'Weekly Menus'!B16</f>
        <v>0</v>
      </c>
      <c r="B44" s="128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84">
        <f t="shared" si="2"/>
        <v>0</v>
      </c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" customHeight="1" x14ac:dyDescent="0.3">
      <c r="A45" s="83">
        <f>'Weekly Menus'!B17</f>
        <v>0</v>
      </c>
      <c r="B45" s="129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84">
        <f t="shared" si="2"/>
        <v>0</v>
      </c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" customHeight="1" x14ac:dyDescent="0.3">
      <c r="A46" s="83">
        <f>'Weekly Menus'!B18</f>
        <v>0</v>
      </c>
      <c r="B46" s="129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84">
        <f t="shared" si="2"/>
        <v>0</v>
      </c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" customHeight="1" x14ac:dyDescent="0.3">
      <c r="A47" s="83">
        <f>'Weekly Menus'!B19</f>
        <v>0</v>
      </c>
      <c r="B47" s="129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84">
        <f t="shared" si="2"/>
        <v>0</v>
      </c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" customHeight="1" x14ac:dyDescent="0.3">
      <c r="A48" s="83">
        <f>'Weekly Menus'!B20</f>
        <v>0</v>
      </c>
      <c r="B48" s="129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84">
        <f t="shared" si="2"/>
        <v>0</v>
      </c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" customHeight="1" x14ac:dyDescent="0.3">
      <c r="A49" s="83">
        <f>'Weekly Menus'!B21</f>
        <v>0</v>
      </c>
      <c r="B49" s="129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84">
        <f t="shared" si="2"/>
        <v>0</v>
      </c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" customHeight="1" x14ac:dyDescent="0.3">
      <c r="A50" s="83">
        <f>'Weekly Menus'!B22</f>
        <v>0</v>
      </c>
      <c r="B50" s="129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84">
        <f t="shared" si="2"/>
        <v>0</v>
      </c>
      <c r="P50" s="41"/>
      <c r="Q50" s="42"/>
      <c r="R50" s="42"/>
      <c r="S50" s="42"/>
      <c r="T50" s="42"/>
      <c r="U50" s="42"/>
      <c r="V50" s="42"/>
      <c r="W50" s="42"/>
      <c r="X50" s="42"/>
      <c r="Y50" s="42"/>
      <c r="Z50" s="42"/>
    </row>
    <row r="51" spans="1:26" ht="15" customHeight="1" x14ac:dyDescent="0.3">
      <c r="A51" s="83">
        <f>'Weekly Menus'!B23</f>
        <v>0</v>
      </c>
      <c r="B51" s="129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84">
        <f t="shared" si="2"/>
        <v>0</v>
      </c>
      <c r="P51" s="41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spans="1:26" ht="15" customHeight="1" x14ac:dyDescent="0.3">
      <c r="A52" s="83">
        <f>'Weekly Menus'!B24</f>
        <v>0</v>
      </c>
      <c r="B52" s="129"/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84">
        <f t="shared" si="2"/>
        <v>0</v>
      </c>
      <c r="P52" s="41"/>
      <c r="Q52" s="42"/>
      <c r="R52" s="42"/>
      <c r="S52" s="42"/>
      <c r="T52" s="42"/>
      <c r="U52" s="42"/>
      <c r="V52" s="42"/>
      <c r="W52" s="42"/>
      <c r="X52" s="42"/>
      <c r="Y52" s="42"/>
      <c r="Z52" s="42"/>
    </row>
    <row r="53" spans="1:26" ht="15" customHeight="1" x14ac:dyDescent="0.3">
      <c r="A53" s="83">
        <f>'Weekly Menus'!B25</f>
        <v>0</v>
      </c>
      <c r="B53" s="129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84">
        <f t="shared" si="2"/>
        <v>0</v>
      </c>
      <c r="P53" s="41"/>
      <c r="Q53" s="42"/>
      <c r="R53" s="42"/>
      <c r="S53" s="42"/>
      <c r="T53" s="42"/>
      <c r="U53" s="42"/>
      <c r="V53" s="42"/>
      <c r="W53" s="42"/>
      <c r="X53" s="42"/>
      <c r="Y53" s="42"/>
      <c r="Z53" s="42"/>
    </row>
    <row r="54" spans="1:26" ht="15" customHeight="1" x14ac:dyDescent="0.3">
      <c r="A54" s="83">
        <f>'Weekly Menus'!B26</f>
        <v>0</v>
      </c>
      <c r="B54" s="129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84">
        <f t="shared" si="2"/>
        <v>0</v>
      </c>
      <c r="P54" s="41"/>
      <c r="Q54" s="42"/>
      <c r="R54" s="42"/>
      <c r="S54" s="42"/>
      <c r="T54" s="42"/>
      <c r="U54" s="42"/>
      <c r="V54" s="42"/>
      <c r="W54" s="42"/>
      <c r="X54" s="42"/>
      <c r="Y54" s="42"/>
      <c r="Z54" s="42"/>
    </row>
    <row r="55" spans="1:26" x14ac:dyDescent="0.3">
      <c r="A55" s="179" t="s">
        <v>20</v>
      </c>
      <c r="B55" s="180"/>
      <c r="C55" s="47">
        <f>FLOOR(SUM(C35:C54),0.25)</f>
        <v>2</v>
      </c>
      <c r="D55" s="48">
        <f>FLOOR(SUM(D35:D54),0.25)</f>
        <v>2</v>
      </c>
      <c r="E55" s="49">
        <f t="shared" ref="E55:L55" si="3">SUM(E35:E54)</f>
        <v>1</v>
      </c>
      <c r="F55" s="133">
        <f t="shared" ref="F55" si="4">SUM(F35:F54)</f>
        <v>1</v>
      </c>
      <c r="G55" s="50">
        <f t="shared" si="3"/>
        <v>0.5</v>
      </c>
      <c r="H55" s="51">
        <f t="shared" si="3"/>
        <v>0</v>
      </c>
      <c r="I55" s="52">
        <f t="shared" si="3"/>
        <v>0</v>
      </c>
      <c r="J55" s="53">
        <f t="shared" si="3"/>
        <v>0</v>
      </c>
      <c r="K55" s="54">
        <f t="shared" si="3"/>
        <v>0</v>
      </c>
      <c r="L55" s="55">
        <f t="shared" si="3"/>
        <v>0</v>
      </c>
      <c r="M55" s="56">
        <f>SUM(G55:L55)</f>
        <v>0.5</v>
      </c>
      <c r="P55" s="41"/>
      <c r="Q55" s="42"/>
      <c r="R55" s="42"/>
      <c r="S55" s="42"/>
      <c r="T55" s="42"/>
      <c r="U55" s="42"/>
      <c r="V55" s="42"/>
      <c r="W55" s="42"/>
      <c r="X55" s="42"/>
      <c r="Y55" s="42"/>
      <c r="Z55" s="42"/>
    </row>
    <row r="56" spans="1:26" ht="28.8" x14ac:dyDescent="0.3">
      <c r="A56" s="177" t="s">
        <v>18</v>
      </c>
      <c r="B56" s="178"/>
      <c r="C56" s="38" t="s">
        <v>74</v>
      </c>
      <c r="D56" s="38" t="s">
        <v>74</v>
      </c>
      <c r="E56" s="38" t="s">
        <v>23</v>
      </c>
      <c r="F56" s="38" t="s">
        <v>23</v>
      </c>
      <c r="G56" s="39"/>
      <c r="H56" s="39"/>
      <c r="I56" s="39"/>
      <c r="J56" s="39"/>
      <c r="K56" s="39"/>
      <c r="L56" s="39"/>
      <c r="M56" s="40" t="s">
        <v>23</v>
      </c>
      <c r="P56" s="41"/>
      <c r="Q56" s="42"/>
      <c r="R56" s="42"/>
      <c r="S56" s="42"/>
      <c r="T56" s="42"/>
      <c r="U56" s="42"/>
      <c r="V56" s="42"/>
      <c r="W56" s="42"/>
      <c r="X56" s="42"/>
      <c r="Y56" s="42"/>
      <c r="Z56" s="42"/>
    </row>
    <row r="57" spans="1:26" ht="15.75" customHeight="1" thickBot="1" x14ac:dyDescent="0.35">
      <c r="A57" s="168" t="s">
        <v>12</v>
      </c>
      <c r="B57" s="169"/>
      <c r="C57" s="5" t="str">
        <f>IF(C55&gt;=2,"Yes","No")</f>
        <v>Yes</v>
      </c>
      <c r="D57" s="5" t="str">
        <f>IF(D55&gt;=2,"Yes","No")</f>
        <v>Yes</v>
      </c>
      <c r="E57" s="5" t="str">
        <f>IF(E55&gt;=1,"Yes","No")</f>
        <v>Yes</v>
      </c>
      <c r="F57" s="5" t="str">
        <f>IF(F55&gt;=1,"Yes","No")</f>
        <v>Yes</v>
      </c>
      <c r="G57" s="6"/>
      <c r="H57" s="6"/>
      <c r="I57" s="6"/>
      <c r="J57" s="6"/>
      <c r="K57" s="6"/>
      <c r="L57" s="6"/>
      <c r="M57" s="7" t="str">
        <f>IF(M55&gt;=1,"Yes","No")</f>
        <v>No</v>
      </c>
      <c r="P57" s="41"/>
      <c r="Q57" s="42"/>
      <c r="R57" s="42"/>
      <c r="S57" s="42"/>
      <c r="T57" s="42"/>
      <c r="U57" s="42"/>
      <c r="V57" s="42"/>
      <c r="W57" s="42"/>
      <c r="X57" s="42"/>
      <c r="Y57" s="42"/>
      <c r="Z57" s="42"/>
    </row>
    <row r="58" spans="1:26" ht="15.75" customHeight="1" thickBot="1" x14ac:dyDescent="0.35">
      <c r="A58" s="32"/>
      <c r="B58" s="33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P58" s="41"/>
      <c r="Q58" s="42"/>
      <c r="R58" s="42"/>
      <c r="S58" s="42"/>
      <c r="T58" s="42"/>
      <c r="U58" s="42"/>
      <c r="V58" s="42"/>
      <c r="W58" s="42"/>
      <c r="X58" s="42"/>
      <c r="Y58" s="42"/>
      <c r="Z58" s="42"/>
    </row>
    <row r="59" spans="1:26" ht="30" customHeight="1" x14ac:dyDescent="0.3">
      <c r="A59" s="187" t="s">
        <v>17</v>
      </c>
      <c r="B59" s="188"/>
      <c r="C59" s="188"/>
      <c r="D59" s="188"/>
      <c r="E59" s="188"/>
      <c r="F59" s="188"/>
      <c r="G59" s="188"/>
      <c r="H59" s="188"/>
      <c r="I59" s="188"/>
      <c r="J59" s="188"/>
      <c r="K59" s="188"/>
      <c r="L59" s="188"/>
      <c r="M59" s="189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s="57" customFormat="1" ht="15" customHeight="1" x14ac:dyDescent="0.3">
      <c r="A60" s="76" t="s">
        <v>44</v>
      </c>
      <c r="B60" s="77" t="str">
        <f>'Weekly Menus'!B4</f>
        <v>Spring Week 2</v>
      </c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78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thickBot="1" x14ac:dyDescent="0.35">
      <c r="A61" s="79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78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" customHeight="1" x14ac:dyDescent="0.35">
      <c r="A62" s="184" t="s">
        <v>7</v>
      </c>
      <c r="B62" s="185"/>
      <c r="C62" s="185"/>
      <c r="D62" s="185"/>
      <c r="E62" s="185"/>
      <c r="F62" s="185"/>
      <c r="G62" s="185"/>
      <c r="H62" s="185"/>
      <c r="I62" s="185"/>
      <c r="J62" s="185"/>
      <c r="K62" s="185"/>
      <c r="L62" s="185"/>
      <c r="M62" s="186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45" customHeight="1" x14ac:dyDescent="0.3">
      <c r="A63" s="11" t="s">
        <v>11</v>
      </c>
      <c r="B63" s="10" t="s">
        <v>63</v>
      </c>
      <c r="C63" s="20" t="s">
        <v>0</v>
      </c>
      <c r="D63" s="19" t="s">
        <v>72</v>
      </c>
      <c r="E63" s="18" t="s">
        <v>1</v>
      </c>
      <c r="F63" s="131" t="s">
        <v>68</v>
      </c>
      <c r="G63" s="12" t="s">
        <v>75</v>
      </c>
      <c r="H63" s="13" t="s">
        <v>76</v>
      </c>
      <c r="I63" s="14" t="s">
        <v>2</v>
      </c>
      <c r="J63" s="15" t="s">
        <v>77</v>
      </c>
      <c r="K63" s="16" t="s">
        <v>78</v>
      </c>
      <c r="L63" s="37" t="s">
        <v>28</v>
      </c>
      <c r="M63" s="17" t="s">
        <v>79</v>
      </c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" customHeight="1" x14ac:dyDescent="0.3">
      <c r="A64" s="83" t="str">
        <f>'Weekly Menus'!C7</f>
        <v>Teriyaki Meatballs</v>
      </c>
      <c r="B64" s="128" t="s">
        <v>105</v>
      </c>
      <c r="C64" s="117">
        <v>2</v>
      </c>
      <c r="D64" s="117"/>
      <c r="E64" s="117"/>
      <c r="F64" s="117"/>
      <c r="G64" s="117"/>
      <c r="H64" s="117"/>
      <c r="I64" s="117"/>
      <c r="J64" s="117"/>
      <c r="K64" s="117"/>
      <c r="L64" s="118"/>
      <c r="M64" s="84">
        <f>SUM(G64:L64)</f>
        <v>0</v>
      </c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" customHeight="1" x14ac:dyDescent="0.3">
      <c r="A65" s="83" t="str">
        <f>'Weekly Menus'!C8</f>
        <v>Teriyaki Black Bean Meatball</v>
      </c>
      <c r="B65" s="128" t="s">
        <v>123</v>
      </c>
      <c r="C65" s="117"/>
      <c r="D65" s="117"/>
      <c r="E65" s="117"/>
      <c r="F65" s="117"/>
      <c r="G65" s="117"/>
      <c r="H65" s="117"/>
      <c r="I65" s="117"/>
      <c r="J65" s="117"/>
      <c r="K65" s="117"/>
      <c r="L65" s="118"/>
      <c r="M65" s="84">
        <f t="shared" ref="M65:M83" si="5">SUM(G65:L65)</f>
        <v>0</v>
      </c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" customHeight="1" x14ac:dyDescent="0.3">
      <c r="A66" s="83" t="str">
        <f>'Weekly Menus'!C9</f>
        <v>Brown Rice</v>
      </c>
      <c r="B66" s="128" t="s">
        <v>99</v>
      </c>
      <c r="C66" s="117"/>
      <c r="D66" s="117">
        <v>2</v>
      </c>
      <c r="E66" s="117"/>
      <c r="F66" s="117"/>
      <c r="G66" s="117"/>
      <c r="H66" s="117"/>
      <c r="I66" s="117"/>
      <c r="J66" s="117"/>
      <c r="K66" s="117"/>
      <c r="L66" s="118"/>
      <c r="M66" s="84">
        <f t="shared" si="5"/>
        <v>0</v>
      </c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" customHeight="1" x14ac:dyDescent="0.3">
      <c r="A67" s="83" t="str">
        <f>'Weekly Menus'!C10</f>
        <v>Garlicky Broccoli</v>
      </c>
      <c r="B67" s="128" t="s">
        <v>100</v>
      </c>
      <c r="C67" s="117"/>
      <c r="D67" s="117"/>
      <c r="E67" s="117"/>
      <c r="F67" s="117"/>
      <c r="G67" s="117"/>
      <c r="H67" s="117"/>
      <c r="I67" s="117"/>
      <c r="J67" s="117"/>
      <c r="K67" s="117">
        <v>0.5</v>
      </c>
      <c r="L67" s="118"/>
      <c r="M67" s="84">
        <f t="shared" si="5"/>
        <v>0.5</v>
      </c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" customHeight="1" x14ac:dyDescent="0.3">
      <c r="A68" s="83" t="str">
        <f>'Weekly Menus'!C11</f>
        <v>Gingered Carrots</v>
      </c>
      <c r="B68" s="128" t="s">
        <v>100</v>
      </c>
      <c r="C68" s="117"/>
      <c r="D68" s="117"/>
      <c r="E68" s="117"/>
      <c r="F68" s="117"/>
      <c r="G68" s="117"/>
      <c r="H68" s="117">
        <v>0.5</v>
      </c>
      <c r="I68" s="117"/>
      <c r="J68" s="117"/>
      <c r="K68" s="117"/>
      <c r="L68" s="118"/>
      <c r="M68" s="84">
        <f t="shared" si="5"/>
        <v>0.5</v>
      </c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" customHeight="1" x14ac:dyDescent="0.3">
      <c r="A69" s="83" t="str">
        <f>'Weekly Menus'!C12</f>
        <v xml:space="preserve">Fruit Selection </v>
      </c>
      <c r="B69" s="128" t="s">
        <v>100</v>
      </c>
      <c r="C69" s="117"/>
      <c r="D69" s="117"/>
      <c r="E69" s="117">
        <v>0.5</v>
      </c>
      <c r="F69" s="117"/>
      <c r="G69" s="117"/>
      <c r="H69" s="117"/>
      <c r="I69" s="117"/>
      <c r="J69" s="117"/>
      <c r="K69" s="117"/>
      <c r="L69" s="118"/>
      <c r="M69" s="84">
        <f t="shared" si="5"/>
        <v>0</v>
      </c>
      <c r="P69" s="41"/>
      <c r="Q69" s="42"/>
      <c r="R69" s="42"/>
      <c r="S69" s="42"/>
      <c r="T69" s="42"/>
      <c r="U69" s="42"/>
      <c r="V69" s="42"/>
      <c r="W69" s="42"/>
      <c r="X69" s="42"/>
      <c r="Y69" s="42"/>
      <c r="Z69" s="42"/>
    </row>
    <row r="70" spans="1:26" ht="15" customHeight="1" x14ac:dyDescent="0.3">
      <c r="A70" s="83" t="str">
        <f>'Weekly Menus'!C13</f>
        <v xml:space="preserve">Fruit Selection </v>
      </c>
      <c r="B70" s="128" t="s">
        <v>100</v>
      </c>
      <c r="C70" s="117"/>
      <c r="D70" s="117"/>
      <c r="E70" s="117">
        <v>0.5</v>
      </c>
      <c r="F70" s="117"/>
      <c r="G70" s="117"/>
      <c r="H70" s="117"/>
      <c r="I70" s="117"/>
      <c r="J70" s="117"/>
      <c r="K70" s="117"/>
      <c r="L70" s="118"/>
      <c r="M70" s="84">
        <f t="shared" si="5"/>
        <v>0</v>
      </c>
      <c r="P70" s="41"/>
      <c r="Q70" s="42"/>
      <c r="R70" s="42"/>
      <c r="S70" s="42"/>
      <c r="T70" s="42"/>
      <c r="U70" s="42"/>
      <c r="V70" s="42"/>
      <c r="W70" s="42"/>
      <c r="X70" s="42"/>
      <c r="Y70" s="42"/>
      <c r="Z70" s="42"/>
    </row>
    <row r="71" spans="1:26" ht="15" customHeight="1" x14ac:dyDescent="0.3">
      <c r="A71" s="83" t="str">
        <f>'Weekly Menus'!C14</f>
        <v>Milk Selection</v>
      </c>
      <c r="B71" s="128" t="s">
        <v>102</v>
      </c>
      <c r="C71" s="117"/>
      <c r="D71" s="117"/>
      <c r="E71" s="117"/>
      <c r="F71" s="117">
        <v>1</v>
      </c>
      <c r="G71" s="117"/>
      <c r="H71" s="117"/>
      <c r="I71" s="117"/>
      <c r="J71" s="117"/>
      <c r="K71" s="117"/>
      <c r="L71" s="118"/>
      <c r="M71" s="84">
        <f t="shared" si="5"/>
        <v>0</v>
      </c>
      <c r="P71" s="41"/>
      <c r="Q71" s="42"/>
      <c r="R71" s="42"/>
      <c r="S71" s="42"/>
      <c r="T71" s="42"/>
      <c r="U71" s="42"/>
      <c r="V71" s="42"/>
      <c r="W71" s="42"/>
      <c r="X71" s="42"/>
      <c r="Y71" s="42"/>
      <c r="Z71" s="42"/>
    </row>
    <row r="72" spans="1:26" ht="15" customHeight="1" x14ac:dyDescent="0.3">
      <c r="A72" s="83">
        <f>'Weekly Menus'!C15</f>
        <v>0</v>
      </c>
      <c r="B72" s="128"/>
      <c r="C72" s="117"/>
      <c r="D72" s="117"/>
      <c r="E72" s="117"/>
      <c r="F72" s="117"/>
      <c r="G72" s="117"/>
      <c r="H72" s="117"/>
      <c r="I72" s="117"/>
      <c r="J72" s="117"/>
      <c r="K72" s="117"/>
      <c r="L72" s="117"/>
      <c r="M72" s="84">
        <f t="shared" si="5"/>
        <v>0</v>
      </c>
      <c r="P72" s="41"/>
      <c r="Q72" s="42"/>
      <c r="R72" s="42"/>
      <c r="S72" s="42"/>
      <c r="T72" s="42"/>
      <c r="U72" s="42"/>
      <c r="V72" s="42"/>
      <c r="W72" s="42"/>
      <c r="X72" s="42"/>
      <c r="Y72" s="42"/>
      <c r="Z72" s="42"/>
    </row>
    <row r="73" spans="1:26" ht="15" customHeight="1" x14ac:dyDescent="0.3">
      <c r="A73" s="83">
        <f>'Weekly Menus'!C16</f>
        <v>0</v>
      </c>
      <c r="B73" s="128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84">
        <f t="shared" si="5"/>
        <v>0</v>
      </c>
      <c r="P73" s="41"/>
      <c r="Q73" s="42"/>
      <c r="R73" s="42"/>
      <c r="S73" s="42"/>
      <c r="T73" s="42"/>
      <c r="U73" s="42"/>
      <c r="V73" s="42"/>
      <c r="W73" s="42"/>
      <c r="X73" s="42"/>
      <c r="Y73" s="42"/>
      <c r="Z73" s="42"/>
    </row>
    <row r="74" spans="1:26" ht="15" customHeight="1" x14ac:dyDescent="0.3">
      <c r="A74" s="83">
        <f>'Weekly Menus'!C17</f>
        <v>0</v>
      </c>
      <c r="B74" s="129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84">
        <f t="shared" si="5"/>
        <v>0</v>
      </c>
      <c r="P74" s="41"/>
      <c r="Q74" s="42"/>
      <c r="R74" s="42"/>
      <c r="S74" s="42"/>
      <c r="T74" s="42"/>
      <c r="U74" s="42"/>
      <c r="V74" s="42"/>
      <c r="W74" s="42"/>
      <c r="X74" s="42"/>
      <c r="Y74" s="42"/>
      <c r="Z74" s="42"/>
    </row>
    <row r="75" spans="1:26" ht="15" customHeight="1" x14ac:dyDescent="0.3">
      <c r="A75" s="83">
        <f>'Weekly Menus'!C18</f>
        <v>0</v>
      </c>
      <c r="B75" s="129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84">
        <f t="shared" si="5"/>
        <v>0</v>
      </c>
      <c r="P75" s="41"/>
      <c r="Q75" s="42"/>
      <c r="R75" s="42"/>
      <c r="S75" s="42"/>
      <c r="T75" s="42"/>
      <c r="U75" s="42"/>
      <c r="V75" s="42"/>
      <c r="W75" s="42"/>
      <c r="X75" s="42"/>
      <c r="Y75" s="42"/>
      <c r="Z75" s="42"/>
    </row>
    <row r="76" spans="1:26" ht="15" customHeight="1" x14ac:dyDescent="0.3">
      <c r="A76" s="83">
        <f>'Weekly Menus'!C19</f>
        <v>0</v>
      </c>
      <c r="B76" s="129"/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84">
        <f t="shared" si="5"/>
        <v>0</v>
      </c>
      <c r="P76" s="41"/>
      <c r="Q76" s="42"/>
      <c r="R76" s="42"/>
      <c r="S76" s="42"/>
      <c r="T76" s="42"/>
      <c r="U76" s="42"/>
      <c r="V76" s="42"/>
      <c r="W76" s="42"/>
      <c r="X76" s="42"/>
      <c r="Y76" s="42"/>
      <c r="Z76" s="42"/>
    </row>
    <row r="77" spans="1:26" ht="15" customHeight="1" x14ac:dyDescent="0.3">
      <c r="A77" s="83">
        <f>'Weekly Menus'!C20</f>
        <v>0</v>
      </c>
      <c r="B77" s="129"/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84">
        <f t="shared" si="5"/>
        <v>0</v>
      </c>
      <c r="P77" s="41"/>
      <c r="Q77" s="42"/>
      <c r="R77" s="42"/>
      <c r="S77" s="42"/>
      <c r="T77" s="42"/>
      <c r="U77" s="42"/>
      <c r="V77" s="42"/>
      <c r="W77" s="42"/>
      <c r="X77" s="42"/>
      <c r="Y77" s="42"/>
      <c r="Z77" s="42"/>
    </row>
    <row r="78" spans="1:26" ht="15" customHeight="1" x14ac:dyDescent="0.3">
      <c r="A78" s="83">
        <f>'Weekly Menus'!C21</f>
        <v>0</v>
      </c>
      <c r="B78" s="129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84">
        <f t="shared" si="5"/>
        <v>0</v>
      </c>
      <c r="P78" s="41"/>
      <c r="Q78" s="42"/>
      <c r="R78" s="42"/>
      <c r="S78" s="42"/>
      <c r="T78" s="42"/>
      <c r="U78" s="42"/>
      <c r="V78" s="42"/>
      <c r="W78" s="42"/>
      <c r="X78" s="42"/>
      <c r="Y78" s="42"/>
      <c r="Z78" s="42"/>
    </row>
    <row r="79" spans="1:26" ht="15" customHeight="1" x14ac:dyDescent="0.3">
      <c r="A79" s="83">
        <f>'Weekly Menus'!C22</f>
        <v>0</v>
      </c>
      <c r="B79" s="129"/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84">
        <f t="shared" si="5"/>
        <v>0</v>
      </c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" customHeight="1" x14ac:dyDescent="0.3">
      <c r="A80" s="83">
        <f>'Weekly Menus'!C23</f>
        <v>0</v>
      </c>
      <c r="B80" s="129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84">
        <f t="shared" si="5"/>
        <v>0</v>
      </c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" customHeight="1" x14ac:dyDescent="0.3">
      <c r="A81" s="83">
        <f>'Weekly Menus'!C24</f>
        <v>0</v>
      </c>
      <c r="B81" s="129"/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84">
        <f t="shared" si="5"/>
        <v>0</v>
      </c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x14ac:dyDescent="0.3">
      <c r="A82" s="83">
        <f>'Weekly Menus'!C25</f>
        <v>0</v>
      </c>
      <c r="B82" s="129"/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84">
        <f t="shared" si="5"/>
        <v>0</v>
      </c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x14ac:dyDescent="0.3">
      <c r="A83" s="83">
        <f>'Weekly Menus'!C26</f>
        <v>0</v>
      </c>
      <c r="B83" s="129"/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84">
        <f t="shared" si="5"/>
        <v>0</v>
      </c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x14ac:dyDescent="0.3">
      <c r="A84" s="179" t="s">
        <v>20</v>
      </c>
      <c r="B84" s="180"/>
      <c r="C84" s="47">
        <f>FLOOR(SUM(C64:C83),0.25)</f>
        <v>2</v>
      </c>
      <c r="D84" s="48">
        <f>FLOOR(SUM(D64:D83),0.25)</f>
        <v>2</v>
      </c>
      <c r="E84" s="49">
        <f t="shared" ref="E84:L84" si="6">SUM(E64:E83)</f>
        <v>1</v>
      </c>
      <c r="F84" s="133">
        <f t="shared" ref="F84" si="7">SUM(F64:F83)</f>
        <v>1</v>
      </c>
      <c r="G84" s="50">
        <f t="shared" si="6"/>
        <v>0</v>
      </c>
      <c r="H84" s="51">
        <f t="shared" si="6"/>
        <v>0.5</v>
      </c>
      <c r="I84" s="52">
        <f t="shared" si="6"/>
        <v>0</v>
      </c>
      <c r="J84" s="53">
        <f t="shared" si="6"/>
        <v>0</v>
      </c>
      <c r="K84" s="54">
        <f t="shared" si="6"/>
        <v>0.5</v>
      </c>
      <c r="L84" s="55">
        <f t="shared" si="6"/>
        <v>0</v>
      </c>
      <c r="M84" s="56">
        <f>SUM(G84:L84)</f>
        <v>1</v>
      </c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30" customHeight="1" x14ac:dyDescent="0.3">
      <c r="A85" s="177" t="s">
        <v>18</v>
      </c>
      <c r="B85" s="178"/>
      <c r="C85" s="38" t="s">
        <v>74</v>
      </c>
      <c r="D85" s="38" t="s">
        <v>74</v>
      </c>
      <c r="E85" s="38" t="s">
        <v>23</v>
      </c>
      <c r="F85" s="38" t="s">
        <v>23</v>
      </c>
      <c r="G85" s="39"/>
      <c r="H85" s="39"/>
      <c r="I85" s="39"/>
      <c r="J85" s="39"/>
      <c r="K85" s="39"/>
      <c r="L85" s="39"/>
      <c r="M85" s="40" t="s">
        <v>23</v>
      </c>
      <c r="P85" s="41"/>
      <c r="Q85" s="42"/>
      <c r="R85" s="42"/>
      <c r="S85" s="42"/>
      <c r="T85" s="42"/>
      <c r="U85" s="42"/>
      <c r="V85" s="42"/>
      <c r="W85" s="42"/>
      <c r="X85" s="42"/>
      <c r="Y85" s="42"/>
      <c r="Z85" s="42"/>
    </row>
    <row r="86" spans="1:26" ht="15.75" customHeight="1" thickBot="1" x14ac:dyDescent="0.35">
      <c r="A86" s="168" t="s">
        <v>12</v>
      </c>
      <c r="B86" s="169"/>
      <c r="C86" s="5" t="str">
        <f>IF(C84&gt;=2,"Yes","No")</f>
        <v>Yes</v>
      </c>
      <c r="D86" s="5" t="str">
        <f>IF(D84&gt;=2,"Yes","No")</f>
        <v>Yes</v>
      </c>
      <c r="E86" s="5" t="str">
        <f>IF(E84&gt;=1,"Yes","No")</f>
        <v>Yes</v>
      </c>
      <c r="F86" s="5" t="str">
        <f>IF(F84&gt;=1,"Yes","No")</f>
        <v>Yes</v>
      </c>
      <c r="G86" s="6"/>
      <c r="H86" s="6"/>
      <c r="I86" s="6"/>
      <c r="J86" s="6"/>
      <c r="K86" s="6"/>
      <c r="L86" s="6"/>
      <c r="M86" s="7" t="str">
        <f>IF(M84&gt;=1,"Yes","No")</f>
        <v>Yes</v>
      </c>
      <c r="P86" s="41"/>
      <c r="Q86" s="42"/>
      <c r="R86" s="42"/>
      <c r="S86" s="42"/>
      <c r="T86" s="42"/>
      <c r="U86" s="42"/>
      <c r="V86" s="42"/>
      <c r="W86" s="42"/>
      <c r="X86" s="42"/>
      <c r="Y86" s="42"/>
      <c r="Z86" s="42"/>
    </row>
    <row r="87" spans="1:26" ht="15" thickBot="1" x14ac:dyDescent="0.35">
      <c r="A87" s="32"/>
      <c r="B87" s="33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P87" s="41"/>
      <c r="Q87" s="42"/>
      <c r="R87" s="42"/>
      <c r="S87" s="42"/>
      <c r="T87" s="42"/>
      <c r="U87" s="42"/>
      <c r="V87" s="42"/>
      <c r="W87" s="42"/>
      <c r="X87" s="42"/>
      <c r="Y87" s="42"/>
      <c r="Z87" s="42"/>
    </row>
    <row r="88" spans="1:26" ht="30" customHeight="1" x14ac:dyDescent="0.3">
      <c r="A88" s="187" t="s">
        <v>17</v>
      </c>
      <c r="B88" s="188"/>
      <c r="C88" s="188"/>
      <c r="D88" s="188"/>
      <c r="E88" s="188"/>
      <c r="F88" s="188"/>
      <c r="G88" s="188"/>
      <c r="H88" s="188"/>
      <c r="I88" s="188"/>
      <c r="J88" s="188"/>
      <c r="K88" s="188"/>
      <c r="L88" s="188"/>
      <c r="M88" s="189"/>
      <c r="P88" s="41"/>
      <c r="Q88" s="42"/>
      <c r="R88" s="42"/>
      <c r="S88" s="42"/>
      <c r="T88" s="42"/>
      <c r="U88" s="42"/>
      <c r="V88" s="42"/>
      <c r="W88" s="42"/>
      <c r="X88" s="42"/>
      <c r="Y88" s="42"/>
      <c r="Z88" s="42"/>
    </row>
    <row r="89" spans="1:26" s="74" customFormat="1" ht="15" customHeight="1" x14ac:dyDescent="0.3">
      <c r="A89" s="76" t="s">
        <v>44</v>
      </c>
      <c r="B89" s="77" t="str">
        <f>'Weekly Menus'!B4</f>
        <v>Spring Week 2</v>
      </c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80"/>
      <c r="P89" s="60"/>
      <c r="Q89" s="75"/>
      <c r="R89" s="75"/>
      <c r="S89" s="75"/>
      <c r="T89" s="75"/>
      <c r="U89" s="75"/>
      <c r="V89" s="75"/>
      <c r="W89" s="75"/>
      <c r="X89" s="75"/>
      <c r="Y89" s="75"/>
      <c r="Z89" s="75"/>
    </row>
    <row r="90" spans="1:26" ht="15.75" customHeight="1" thickBot="1" x14ac:dyDescent="0.35">
      <c r="A90" s="79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78"/>
      <c r="P90" s="41"/>
      <c r="Q90" s="42"/>
      <c r="R90" s="42"/>
      <c r="S90" s="42"/>
      <c r="T90" s="42"/>
      <c r="U90" s="42"/>
      <c r="V90" s="42"/>
      <c r="W90" s="42"/>
      <c r="X90" s="42"/>
      <c r="Y90" s="42"/>
      <c r="Z90" s="42"/>
    </row>
    <row r="91" spans="1:26" ht="15" customHeight="1" x14ac:dyDescent="0.35">
      <c r="A91" s="184" t="s">
        <v>8</v>
      </c>
      <c r="B91" s="185"/>
      <c r="C91" s="185"/>
      <c r="D91" s="185"/>
      <c r="E91" s="185"/>
      <c r="F91" s="185"/>
      <c r="G91" s="185"/>
      <c r="H91" s="185"/>
      <c r="I91" s="185"/>
      <c r="J91" s="185"/>
      <c r="K91" s="185"/>
      <c r="L91" s="185"/>
      <c r="M91" s="186"/>
      <c r="P91" s="41"/>
      <c r="Q91" s="42"/>
      <c r="R91" s="42"/>
      <c r="S91" s="42"/>
      <c r="T91" s="42"/>
      <c r="U91" s="42"/>
      <c r="V91" s="42"/>
      <c r="W91" s="42"/>
      <c r="X91" s="42"/>
      <c r="Y91" s="42"/>
      <c r="Z91" s="42"/>
    </row>
    <row r="92" spans="1:26" ht="45" customHeight="1" x14ac:dyDescent="0.3">
      <c r="A92" s="11" t="s">
        <v>11</v>
      </c>
      <c r="B92" s="10" t="s">
        <v>63</v>
      </c>
      <c r="C92" s="20" t="s">
        <v>0</v>
      </c>
      <c r="D92" s="19" t="s">
        <v>72</v>
      </c>
      <c r="E92" s="18" t="s">
        <v>1</v>
      </c>
      <c r="F92" s="131" t="s">
        <v>68</v>
      </c>
      <c r="G92" s="12" t="s">
        <v>75</v>
      </c>
      <c r="H92" s="13" t="s">
        <v>76</v>
      </c>
      <c r="I92" s="14" t="s">
        <v>2</v>
      </c>
      <c r="J92" s="15" t="s">
        <v>77</v>
      </c>
      <c r="K92" s="16" t="s">
        <v>78</v>
      </c>
      <c r="L92" s="37" t="s">
        <v>28</v>
      </c>
      <c r="M92" s="17" t="s">
        <v>79</v>
      </c>
      <c r="P92" s="41"/>
      <c r="Q92" s="42"/>
      <c r="R92" s="42"/>
      <c r="S92" s="42"/>
      <c r="T92" s="42"/>
      <c r="U92" s="42"/>
      <c r="V92" s="42"/>
      <c r="W92" s="42"/>
      <c r="X92" s="42"/>
      <c r="Y92" s="42"/>
      <c r="Z92" s="42"/>
    </row>
    <row r="93" spans="1:26" x14ac:dyDescent="0.3">
      <c r="A93" s="83" t="str">
        <f>'Weekly Menus'!D7</f>
        <v>Baked Ham with Pineapple</v>
      </c>
      <c r="B93" s="128" t="s">
        <v>124</v>
      </c>
      <c r="C93" s="117">
        <v>2</v>
      </c>
      <c r="D93" s="117"/>
      <c r="E93" s="117"/>
      <c r="F93" s="117"/>
      <c r="G93" s="117"/>
      <c r="H93" s="117"/>
      <c r="I93" s="117"/>
      <c r="J93" s="117"/>
      <c r="K93" s="117"/>
      <c r="L93" s="118"/>
      <c r="M93" s="84">
        <f>SUM(G93:L93)</f>
        <v>0</v>
      </c>
      <c r="P93" s="41"/>
      <c r="Q93" s="42"/>
      <c r="R93" s="42"/>
      <c r="S93" s="42"/>
      <c r="T93" s="42"/>
      <c r="U93" s="42"/>
      <c r="V93" s="42"/>
      <c r="W93" s="42"/>
      <c r="X93" s="42"/>
      <c r="Y93" s="42"/>
      <c r="Z93" s="42"/>
    </row>
    <row r="94" spans="1:26" x14ac:dyDescent="0.3">
      <c r="A94" s="83" t="str">
        <f>'Weekly Menus'!D8</f>
        <v>Baked Tofu with Pineapple</v>
      </c>
      <c r="B94" s="128" t="s">
        <v>104</v>
      </c>
      <c r="C94" s="117"/>
      <c r="D94" s="117"/>
      <c r="E94" s="117"/>
      <c r="F94" s="117"/>
      <c r="G94" s="117"/>
      <c r="H94" s="117"/>
      <c r="I94" s="117"/>
      <c r="J94" s="117"/>
      <c r="K94" s="117"/>
      <c r="L94" s="118"/>
      <c r="M94" s="84">
        <f t="shared" ref="M94:M112" si="8">SUM(G94:L94)</f>
        <v>0</v>
      </c>
      <c r="P94" s="41"/>
      <c r="Q94" s="42"/>
      <c r="R94" s="42"/>
      <c r="S94" s="42"/>
      <c r="T94" s="42"/>
      <c r="U94" s="42"/>
      <c r="V94" s="42"/>
      <c r="W94" s="42"/>
      <c r="X94" s="42"/>
      <c r="Y94" s="42"/>
      <c r="Z94" s="42"/>
    </row>
    <row r="95" spans="1:26" x14ac:dyDescent="0.3">
      <c r="A95" s="83" t="str">
        <f>'Weekly Menus'!D9</f>
        <v>WG Dinner Roll</v>
      </c>
      <c r="B95" s="128" t="s">
        <v>125</v>
      </c>
      <c r="C95" s="117"/>
      <c r="D95" s="117">
        <v>1</v>
      </c>
      <c r="E95" s="117"/>
      <c r="F95" s="117"/>
      <c r="G95" s="117"/>
      <c r="H95" s="117"/>
      <c r="I95" s="117"/>
      <c r="J95" s="117"/>
      <c r="K95" s="117"/>
      <c r="L95" s="118"/>
      <c r="M95" s="84">
        <f t="shared" si="8"/>
        <v>0</v>
      </c>
      <c r="P95" s="41"/>
      <c r="Q95" s="42"/>
      <c r="R95" s="42"/>
      <c r="S95" s="42"/>
      <c r="T95" s="42"/>
      <c r="U95" s="42"/>
      <c r="V95" s="42"/>
      <c r="W95" s="42"/>
      <c r="X95" s="42"/>
      <c r="Y95" s="42"/>
      <c r="Z95" s="42"/>
    </row>
    <row r="96" spans="1:26" x14ac:dyDescent="0.3">
      <c r="A96" s="83" t="str">
        <f>'Weekly Menus'!D10</f>
        <v>Potato Salad with Fresh Herbs</v>
      </c>
      <c r="B96" s="128" t="s">
        <v>100</v>
      </c>
      <c r="C96" s="117"/>
      <c r="D96" s="117"/>
      <c r="E96" s="117"/>
      <c r="F96" s="117"/>
      <c r="G96" s="117"/>
      <c r="H96" s="117"/>
      <c r="I96" s="117"/>
      <c r="J96" s="117">
        <v>0.5</v>
      </c>
      <c r="K96" s="117"/>
      <c r="L96" s="118"/>
      <c r="M96" s="84">
        <f t="shared" si="8"/>
        <v>0.5</v>
      </c>
    </row>
    <row r="97" spans="1:13" x14ac:dyDescent="0.3">
      <c r="A97" s="83" t="str">
        <f>'Weekly Menus'!D11</f>
        <v>Baked Beans</v>
      </c>
      <c r="B97" s="128" t="s">
        <v>100</v>
      </c>
      <c r="C97" s="117"/>
      <c r="D97" s="117"/>
      <c r="E97" s="117"/>
      <c r="F97" s="117"/>
      <c r="G97" s="117"/>
      <c r="H97" s="117"/>
      <c r="I97" s="117">
        <v>0.5</v>
      </c>
      <c r="J97" s="117"/>
      <c r="K97" s="117"/>
      <c r="L97" s="118"/>
      <c r="M97" s="84">
        <f t="shared" si="8"/>
        <v>0.5</v>
      </c>
    </row>
    <row r="98" spans="1:13" x14ac:dyDescent="0.3">
      <c r="A98" s="83" t="str">
        <f>'Weekly Menus'!D12</f>
        <v>Fruit Selection</v>
      </c>
      <c r="B98" s="128" t="s">
        <v>106</v>
      </c>
      <c r="C98" s="117"/>
      <c r="D98" s="117"/>
      <c r="E98" s="117">
        <v>0.5</v>
      </c>
      <c r="F98" s="117"/>
      <c r="G98" s="117"/>
      <c r="H98" s="117"/>
      <c r="I98" s="117"/>
      <c r="J98" s="117"/>
      <c r="K98" s="117"/>
      <c r="L98" s="118"/>
      <c r="M98" s="84">
        <f t="shared" si="8"/>
        <v>0</v>
      </c>
    </row>
    <row r="99" spans="1:13" x14ac:dyDescent="0.3">
      <c r="A99" s="83" t="str">
        <f>'Weekly Menus'!D13</f>
        <v>Fruit Selection</v>
      </c>
      <c r="B99" s="128" t="s">
        <v>100</v>
      </c>
      <c r="C99" s="117"/>
      <c r="D99" s="117"/>
      <c r="E99" s="117">
        <v>0.5</v>
      </c>
      <c r="F99" s="117"/>
      <c r="G99" s="117"/>
      <c r="H99" s="117"/>
      <c r="I99" s="117"/>
      <c r="J99" s="117"/>
      <c r="K99" s="117"/>
      <c r="L99" s="118"/>
      <c r="M99" s="84">
        <f t="shared" si="8"/>
        <v>0</v>
      </c>
    </row>
    <row r="100" spans="1:13" x14ac:dyDescent="0.3">
      <c r="A100" s="83" t="str">
        <f>'Weekly Menus'!D14</f>
        <v>Milk Selection</v>
      </c>
      <c r="B100" s="128" t="s">
        <v>102</v>
      </c>
      <c r="C100" s="117"/>
      <c r="D100" s="117"/>
      <c r="E100" s="117"/>
      <c r="F100" s="117">
        <v>1</v>
      </c>
      <c r="G100" s="117"/>
      <c r="H100" s="117"/>
      <c r="I100" s="117"/>
      <c r="J100" s="117"/>
      <c r="K100" s="117"/>
      <c r="L100" s="118"/>
      <c r="M100" s="84">
        <f t="shared" si="8"/>
        <v>0</v>
      </c>
    </row>
    <row r="101" spans="1:13" x14ac:dyDescent="0.3">
      <c r="A101" s="83">
        <f>'Weekly Menus'!D15</f>
        <v>0</v>
      </c>
      <c r="B101" s="128"/>
      <c r="C101" s="117"/>
      <c r="D101" s="117"/>
      <c r="E101" s="117"/>
      <c r="F101" s="117"/>
      <c r="G101" s="117"/>
      <c r="H101" s="117"/>
      <c r="I101" s="117"/>
      <c r="J101" s="117"/>
      <c r="K101" s="117"/>
      <c r="L101" s="118"/>
      <c r="M101" s="84">
        <f t="shared" si="8"/>
        <v>0</v>
      </c>
    </row>
    <row r="102" spans="1:13" x14ac:dyDescent="0.3">
      <c r="A102" s="83">
        <f>'Weekly Menus'!D16</f>
        <v>0</v>
      </c>
      <c r="B102" s="128"/>
      <c r="C102" s="117"/>
      <c r="D102" s="117"/>
      <c r="E102" s="117"/>
      <c r="F102" s="117"/>
      <c r="G102" s="117"/>
      <c r="H102" s="117"/>
      <c r="I102" s="117"/>
      <c r="J102" s="117"/>
      <c r="K102" s="117"/>
      <c r="L102" s="118"/>
      <c r="M102" s="84">
        <f t="shared" si="8"/>
        <v>0</v>
      </c>
    </row>
    <row r="103" spans="1:13" x14ac:dyDescent="0.3">
      <c r="A103" s="83">
        <f>'Weekly Menus'!D17</f>
        <v>0</v>
      </c>
      <c r="B103" s="129"/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84">
        <f t="shared" si="8"/>
        <v>0</v>
      </c>
    </row>
    <row r="104" spans="1:13" x14ac:dyDescent="0.3">
      <c r="A104" s="83">
        <f>'Weekly Menus'!D18</f>
        <v>0</v>
      </c>
      <c r="B104" s="129"/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  <c r="M104" s="84">
        <f t="shared" si="8"/>
        <v>0</v>
      </c>
    </row>
    <row r="105" spans="1:13" x14ac:dyDescent="0.3">
      <c r="A105" s="83">
        <f>'Weekly Menus'!D19</f>
        <v>0</v>
      </c>
      <c r="B105" s="129"/>
      <c r="C105" s="117"/>
      <c r="D105" s="117"/>
      <c r="E105" s="117"/>
      <c r="F105" s="117"/>
      <c r="G105" s="117"/>
      <c r="H105" s="117"/>
      <c r="I105" s="117"/>
      <c r="J105" s="117"/>
      <c r="K105" s="117"/>
      <c r="L105" s="117"/>
      <c r="M105" s="84">
        <f t="shared" si="8"/>
        <v>0</v>
      </c>
    </row>
    <row r="106" spans="1:13" x14ac:dyDescent="0.3">
      <c r="A106" s="83">
        <f>'Weekly Menus'!D20</f>
        <v>0</v>
      </c>
      <c r="B106" s="129"/>
      <c r="C106" s="117"/>
      <c r="D106" s="117"/>
      <c r="E106" s="117"/>
      <c r="F106" s="117"/>
      <c r="G106" s="117"/>
      <c r="H106" s="117"/>
      <c r="I106" s="117"/>
      <c r="J106" s="117"/>
      <c r="K106" s="117"/>
      <c r="L106" s="117"/>
      <c r="M106" s="84">
        <f t="shared" si="8"/>
        <v>0</v>
      </c>
    </row>
    <row r="107" spans="1:13" x14ac:dyDescent="0.3">
      <c r="A107" s="83">
        <f>'Weekly Menus'!D21</f>
        <v>0</v>
      </c>
      <c r="B107" s="129"/>
      <c r="C107" s="117"/>
      <c r="D107" s="117"/>
      <c r="E107" s="117"/>
      <c r="F107" s="117"/>
      <c r="G107" s="117"/>
      <c r="H107" s="117"/>
      <c r="I107" s="117"/>
      <c r="J107" s="117"/>
      <c r="K107" s="117"/>
      <c r="L107" s="117"/>
      <c r="M107" s="84">
        <f t="shared" si="8"/>
        <v>0</v>
      </c>
    </row>
    <row r="108" spans="1:13" x14ac:dyDescent="0.3">
      <c r="A108" s="83">
        <f>'Weekly Menus'!D22</f>
        <v>0</v>
      </c>
      <c r="B108" s="129"/>
      <c r="C108" s="117"/>
      <c r="D108" s="117"/>
      <c r="E108" s="117"/>
      <c r="F108" s="117"/>
      <c r="G108" s="117"/>
      <c r="H108" s="117"/>
      <c r="I108" s="117"/>
      <c r="J108" s="117"/>
      <c r="K108" s="117"/>
      <c r="L108" s="117"/>
      <c r="M108" s="84">
        <f t="shared" si="8"/>
        <v>0</v>
      </c>
    </row>
    <row r="109" spans="1:13" x14ac:dyDescent="0.3">
      <c r="A109" s="83">
        <f>'Weekly Menus'!D23</f>
        <v>0</v>
      </c>
      <c r="B109" s="129"/>
      <c r="C109" s="117"/>
      <c r="D109" s="117"/>
      <c r="E109" s="117"/>
      <c r="F109" s="117"/>
      <c r="G109" s="117"/>
      <c r="H109" s="117"/>
      <c r="I109" s="117"/>
      <c r="J109" s="117"/>
      <c r="K109" s="117"/>
      <c r="L109" s="117"/>
      <c r="M109" s="84">
        <f t="shared" si="8"/>
        <v>0</v>
      </c>
    </row>
    <row r="110" spans="1:13" x14ac:dyDescent="0.3">
      <c r="A110" s="83">
        <f>'Weekly Menus'!D24</f>
        <v>0</v>
      </c>
      <c r="B110" s="129"/>
      <c r="C110" s="117"/>
      <c r="D110" s="117"/>
      <c r="E110" s="117"/>
      <c r="F110" s="117"/>
      <c r="G110" s="117"/>
      <c r="H110" s="117"/>
      <c r="I110" s="117"/>
      <c r="J110" s="117"/>
      <c r="K110" s="117"/>
      <c r="L110" s="117"/>
      <c r="M110" s="84">
        <f t="shared" si="8"/>
        <v>0</v>
      </c>
    </row>
    <row r="111" spans="1:13" x14ac:dyDescent="0.3">
      <c r="A111" s="83">
        <f>'Weekly Menus'!D25</f>
        <v>0</v>
      </c>
      <c r="B111" s="129"/>
      <c r="C111" s="117"/>
      <c r="D111" s="117"/>
      <c r="E111" s="117"/>
      <c r="F111" s="117"/>
      <c r="G111" s="117"/>
      <c r="H111" s="117"/>
      <c r="I111" s="117"/>
      <c r="J111" s="117"/>
      <c r="K111" s="117"/>
      <c r="L111" s="117"/>
      <c r="M111" s="84">
        <f t="shared" si="8"/>
        <v>0</v>
      </c>
    </row>
    <row r="112" spans="1:13" x14ac:dyDescent="0.3">
      <c r="A112" s="83">
        <f>'Weekly Menus'!D26</f>
        <v>0</v>
      </c>
      <c r="B112" s="129"/>
      <c r="C112" s="117"/>
      <c r="D112" s="117"/>
      <c r="E112" s="117"/>
      <c r="F112" s="117"/>
      <c r="G112" s="117"/>
      <c r="H112" s="117"/>
      <c r="I112" s="117"/>
      <c r="J112" s="117"/>
      <c r="K112" s="117"/>
      <c r="L112" s="117"/>
      <c r="M112" s="84">
        <f t="shared" si="8"/>
        <v>0</v>
      </c>
    </row>
    <row r="113" spans="1:13" ht="15" customHeight="1" x14ac:dyDescent="0.3">
      <c r="A113" s="179" t="s">
        <v>20</v>
      </c>
      <c r="B113" s="180"/>
      <c r="C113" s="47">
        <f>FLOOR(SUM(C93:C112),0.25)</f>
        <v>2</v>
      </c>
      <c r="D113" s="48">
        <f>FLOOR(SUM(D93:D112),0.25)</f>
        <v>1</v>
      </c>
      <c r="E113" s="49">
        <f t="shared" ref="E113:L113" si="9">SUM(E93:E112)</f>
        <v>1</v>
      </c>
      <c r="F113" s="133">
        <f t="shared" ref="F113" si="10">SUM(F93:F112)</f>
        <v>1</v>
      </c>
      <c r="G113" s="50">
        <f t="shared" si="9"/>
        <v>0</v>
      </c>
      <c r="H113" s="51">
        <f t="shared" si="9"/>
        <v>0</v>
      </c>
      <c r="I113" s="52">
        <f t="shared" si="9"/>
        <v>0.5</v>
      </c>
      <c r="J113" s="53">
        <f t="shared" si="9"/>
        <v>0.5</v>
      </c>
      <c r="K113" s="54">
        <f t="shared" si="9"/>
        <v>0</v>
      </c>
      <c r="L113" s="55">
        <f t="shared" si="9"/>
        <v>0</v>
      </c>
      <c r="M113" s="56">
        <f>SUM(G113:L113)</f>
        <v>1</v>
      </c>
    </row>
    <row r="114" spans="1:13" ht="30" customHeight="1" x14ac:dyDescent="0.3">
      <c r="A114" s="177" t="s">
        <v>18</v>
      </c>
      <c r="B114" s="178"/>
      <c r="C114" s="38" t="s">
        <v>74</v>
      </c>
      <c r="D114" s="38" t="s">
        <v>74</v>
      </c>
      <c r="E114" s="38" t="s">
        <v>23</v>
      </c>
      <c r="F114" s="38" t="s">
        <v>23</v>
      </c>
      <c r="G114" s="39"/>
      <c r="H114" s="39"/>
      <c r="I114" s="39"/>
      <c r="J114" s="39"/>
      <c r="K114" s="39"/>
      <c r="L114" s="39"/>
      <c r="M114" s="40" t="s">
        <v>23</v>
      </c>
    </row>
    <row r="115" spans="1:13" ht="15" thickBot="1" x14ac:dyDescent="0.35">
      <c r="A115" s="168" t="s">
        <v>12</v>
      </c>
      <c r="B115" s="169"/>
      <c r="C115" s="5" t="str">
        <f>IF(C113&gt;=2,"Yes","No")</f>
        <v>Yes</v>
      </c>
      <c r="D115" s="5" t="str">
        <f>IF(D113&gt;=2,"Yes","No")</f>
        <v>No</v>
      </c>
      <c r="E115" s="5" t="str">
        <f>IF(E113&gt;=1,"Yes","No")</f>
        <v>Yes</v>
      </c>
      <c r="F115" s="5" t="str">
        <f>IF(F113&gt;=1,"Yes","No")</f>
        <v>Yes</v>
      </c>
      <c r="G115" s="6"/>
      <c r="H115" s="6"/>
      <c r="I115" s="6"/>
      <c r="J115" s="6"/>
      <c r="K115" s="6"/>
      <c r="L115" s="6"/>
      <c r="M115" s="7" t="str">
        <f>IF(M113&gt;=1,"Yes","No")</f>
        <v>Yes</v>
      </c>
    </row>
    <row r="116" spans="1:13" ht="15.75" customHeight="1" thickBot="1" x14ac:dyDescent="0.35">
      <c r="A116" s="32"/>
      <c r="B116" s="33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</row>
    <row r="117" spans="1:13" ht="30" customHeight="1" x14ac:dyDescent="0.3">
      <c r="A117" s="187" t="s">
        <v>17</v>
      </c>
      <c r="B117" s="188"/>
      <c r="C117" s="188"/>
      <c r="D117" s="188"/>
      <c r="E117" s="188"/>
      <c r="F117" s="188"/>
      <c r="G117" s="188"/>
      <c r="H117" s="188"/>
      <c r="I117" s="188"/>
      <c r="J117" s="188"/>
      <c r="K117" s="188"/>
      <c r="L117" s="188"/>
      <c r="M117" s="189"/>
    </row>
    <row r="118" spans="1:13" s="74" customFormat="1" ht="15" customHeight="1" x14ac:dyDescent="0.3">
      <c r="A118" s="76" t="s">
        <v>44</v>
      </c>
      <c r="B118" s="77" t="str">
        <f>'Weekly Menus'!B4</f>
        <v>Spring Week 2</v>
      </c>
      <c r="C118" s="73"/>
      <c r="D118" s="73"/>
      <c r="E118" s="73"/>
      <c r="F118" s="73"/>
      <c r="G118" s="73"/>
      <c r="H118" s="73"/>
      <c r="I118" s="73"/>
      <c r="J118" s="73"/>
      <c r="K118" s="73"/>
      <c r="L118" s="73"/>
      <c r="M118" s="80"/>
    </row>
    <row r="119" spans="1:13" ht="15.75" customHeight="1" thickBot="1" x14ac:dyDescent="0.35">
      <c r="A119" s="79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78"/>
    </row>
    <row r="120" spans="1:13" ht="15" customHeight="1" x14ac:dyDescent="0.35">
      <c r="A120" s="184" t="s">
        <v>9</v>
      </c>
      <c r="B120" s="185"/>
      <c r="C120" s="185"/>
      <c r="D120" s="185"/>
      <c r="E120" s="185"/>
      <c r="F120" s="185"/>
      <c r="G120" s="185"/>
      <c r="H120" s="185"/>
      <c r="I120" s="185"/>
      <c r="J120" s="185"/>
      <c r="K120" s="185"/>
      <c r="L120" s="185"/>
      <c r="M120" s="186"/>
    </row>
    <row r="121" spans="1:13" ht="45" customHeight="1" x14ac:dyDescent="0.3">
      <c r="A121" s="11" t="s">
        <v>11</v>
      </c>
      <c r="B121" s="10" t="s">
        <v>63</v>
      </c>
      <c r="C121" s="20" t="s">
        <v>0</v>
      </c>
      <c r="D121" s="19" t="s">
        <v>72</v>
      </c>
      <c r="E121" s="18" t="s">
        <v>1</v>
      </c>
      <c r="F121" s="131" t="s">
        <v>68</v>
      </c>
      <c r="G121" s="12" t="s">
        <v>75</v>
      </c>
      <c r="H121" s="13" t="s">
        <v>76</v>
      </c>
      <c r="I121" s="14" t="s">
        <v>2</v>
      </c>
      <c r="J121" s="15" t="s">
        <v>77</v>
      </c>
      <c r="K121" s="16" t="s">
        <v>78</v>
      </c>
      <c r="L121" s="37" t="s">
        <v>28</v>
      </c>
      <c r="M121" s="17" t="s">
        <v>79</v>
      </c>
    </row>
    <row r="122" spans="1:13" x14ac:dyDescent="0.3">
      <c r="A122" s="83" t="str">
        <f>'Weekly Menus'!E7</f>
        <v>Chicken &amp; Cheese Quesadilla</v>
      </c>
      <c r="B122" s="128" t="s">
        <v>107</v>
      </c>
      <c r="C122" s="117">
        <v>2</v>
      </c>
      <c r="D122" s="117">
        <v>1.5</v>
      </c>
      <c r="E122" s="117"/>
      <c r="F122" s="117"/>
      <c r="G122" s="117"/>
      <c r="H122" s="117"/>
      <c r="I122" s="117"/>
      <c r="J122" s="117"/>
      <c r="K122" s="117"/>
      <c r="L122" s="118"/>
      <c r="M122" s="84">
        <f>SUM(G122:L122)</f>
        <v>0</v>
      </c>
    </row>
    <row r="123" spans="1:13" x14ac:dyDescent="0.3">
      <c r="A123" s="83" t="str">
        <f>'Weekly Menus'!E8</f>
        <v>Cheese Quesadilla</v>
      </c>
      <c r="B123" s="128" t="s">
        <v>107</v>
      </c>
      <c r="C123" s="117"/>
      <c r="D123" s="117"/>
      <c r="E123" s="117"/>
      <c r="F123" s="117"/>
      <c r="G123" s="117"/>
      <c r="H123" s="117"/>
      <c r="I123" s="117"/>
      <c r="J123" s="117"/>
      <c r="K123" s="117"/>
      <c r="L123" s="118"/>
      <c r="M123" s="84">
        <f t="shared" ref="M123:M141" si="11">SUM(G123:L123)</f>
        <v>0</v>
      </c>
    </row>
    <row r="124" spans="1:13" x14ac:dyDescent="0.3">
      <c r="A124" s="83" t="str">
        <f>'Weekly Menus'!E9</f>
        <v>Buttery Corn</v>
      </c>
      <c r="B124" s="128" t="s">
        <v>100</v>
      </c>
      <c r="C124" s="117"/>
      <c r="D124" s="117"/>
      <c r="E124" s="117"/>
      <c r="F124" s="117"/>
      <c r="G124" s="117"/>
      <c r="H124" s="117"/>
      <c r="I124" s="117"/>
      <c r="J124" s="117">
        <v>0.5</v>
      </c>
      <c r="K124" s="117"/>
      <c r="L124" s="118"/>
      <c r="M124" s="84">
        <f t="shared" si="11"/>
        <v>0.5</v>
      </c>
    </row>
    <row r="125" spans="1:13" x14ac:dyDescent="0.3">
      <c r="A125" s="83" t="str">
        <f>'Weekly Menus'!E10</f>
        <v>Tabouleh</v>
      </c>
      <c r="B125" s="128" t="s">
        <v>100</v>
      </c>
      <c r="C125" s="117"/>
      <c r="D125" s="117">
        <v>1</v>
      </c>
      <c r="E125" s="117"/>
      <c r="F125" s="117"/>
      <c r="G125" s="117"/>
      <c r="H125" s="117"/>
      <c r="I125" s="117"/>
      <c r="J125" s="117"/>
      <c r="K125" s="117"/>
      <c r="L125" s="118"/>
      <c r="M125" s="84">
        <f t="shared" si="11"/>
        <v>0</v>
      </c>
    </row>
    <row r="126" spans="1:13" x14ac:dyDescent="0.3">
      <c r="A126" s="83" t="str">
        <f>'Weekly Menus'!E11</f>
        <v>Salsa</v>
      </c>
      <c r="B126" s="128" t="s">
        <v>108</v>
      </c>
      <c r="C126" s="117"/>
      <c r="D126" s="117"/>
      <c r="E126" s="117"/>
      <c r="F126" s="117"/>
      <c r="G126" s="117"/>
      <c r="H126" s="117">
        <v>0.25</v>
      </c>
      <c r="I126" s="117"/>
      <c r="J126" s="117"/>
      <c r="K126" s="117"/>
      <c r="L126" s="118"/>
      <c r="M126" s="84">
        <f t="shared" si="11"/>
        <v>0.25</v>
      </c>
    </row>
    <row r="127" spans="1:13" x14ac:dyDescent="0.3">
      <c r="A127" s="83" t="str">
        <f>'Weekly Menus'!E12</f>
        <v>Sour Cream</v>
      </c>
      <c r="B127" s="128" t="s">
        <v>109</v>
      </c>
      <c r="C127" s="117"/>
      <c r="D127" s="117"/>
      <c r="E127" s="117"/>
      <c r="F127" s="117"/>
      <c r="G127" s="117"/>
      <c r="H127" s="117"/>
      <c r="I127" s="117"/>
      <c r="J127" s="117"/>
      <c r="K127" s="117"/>
      <c r="L127" s="118"/>
      <c r="M127" s="84">
        <f t="shared" si="11"/>
        <v>0</v>
      </c>
    </row>
    <row r="128" spans="1:13" x14ac:dyDescent="0.3">
      <c r="A128" s="83" t="str">
        <f>'Weekly Menus'!E13</f>
        <v>Fruit Selection</v>
      </c>
      <c r="B128" s="128" t="s">
        <v>100</v>
      </c>
      <c r="C128" s="117"/>
      <c r="D128" s="117"/>
      <c r="E128" s="117">
        <v>0.5</v>
      </c>
      <c r="F128" s="117"/>
      <c r="G128" s="117"/>
      <c r="H128" s="117"/>
      <c r="I128" s="117"/>
      <c r="J128" s="117"/>
      <c r="K128" s="117"/>
      <c r="L128" s="118"/>
      <c r="M128" s="84">
        <f t="shared" si="11"/>
        <v>0</v>
      </c>
    </row>
    <row r="129" spans="1:13" x14ac:dyDescent="0.3">
      <c r="A129" s="83" t="str">
        <f>'Weekly Menus'!E14</f>
        <v>Fruit Selection</v>
      </c>
      <c r="B129" s="128" t="s">
        <v>100</v>
      </c>
      <c r="C129" s="117"/>
      <c r="D129" s="117"/>
      <c r="E129" s="117">
        <v>0.5</v>
      </c>
      <c r="F129" s="117"/>
      <c r="G129" s="117"/>
      <c r="H129" s="117"/>
      <c r="I129" s="117"/>
      <c r="J129" s="117"/>
      <c r="K129" s="117"/>
      <c r="L129" s="118"/>
      <c r="M129" s="84">
        <f t="shared" si="11"/>
        <v>0</v>
      </c>
    </row>
    <row r="130" spans="1:13" x14ac:dyDescent="0.3">
      <c r="A130" s="83" t="str">
        <f>'Weekly Menus'!E15</f>
        <v>Milk Selection</v>
      </c>
      <c r="B130" s="128" t="s">
        <v>102</v>
      </c>
      <c r="C130" s="117"/>
      <c r="D130" s="117"/>
      <c r="E130" s="117"/>
      <c r="F130" s="117">
        <v>1</v>
      </c>
      <c r="G130" s="117"/>
      <c r="H130" s="117"/>
      <c r="I130" s="117"/>
      <c r="J130" s="117"/>
      <c r="K130" s="117"/>
      <c r="L130" s="117"/>
      <c r="M130" s="84">
        <f t="shared" si="11"/>
        <v>0</v>
      </c>
    </row>
    <row r="131" spans="1:13" x14ac:dyDescent="0.3">
      <c r="A131" s="83">
        <f>'Weekly Menus'!E16</f>
        <v>0</v>
      </c>
      <c r="B131" s="128"/>
      <c r="C131" s="117"/>
      <c r="D131" s="117"/>
      <c r="E131" s="117"/>
      <c r="F131" s="117"/>
      <c r="G131" s="117"/>
      <c r="H131" s="117"/>
      <c r="I131" s="117"/>
      <c r="J131" s="117"/>
      <c r="K131" s="117"/>
      <c r="L131" s="117"/>
      <c r="M131" s="84">
        <f t="shared" si="11"/>
        <v>0</v>
      </c>
    </row>
    <row r="132" spans="1:13" x14ac:dyDescent="0.3">
      <c r="A132" s="83">
        <f>'Weekly Menus'!E17</f>
        <v>0</v>
      </c>
      <c r="B132" s="129"/>
      <c r="C132" s="117"/>
      <c r="D132" s="117"/>
      <c r="E132" s="117"/>
      <c r="F132" s="117"/>
      <c r="G132" s="117"/>
      <c r="H132" s="117"/>
      <c r="I132" s="117"/>
      <c r="J132" s="117"/>
      <c r="K132" s="117"/>
      <c r="L132" s="117"/>
      <c r="M132" s="84">
        <f t="shared" si="11"/>
        <v>0</v>
      </c>
    </row>
    <row r="133" spans="1:13" x14ac:dyDescent="0.3">
      <c r="A133" s="83">
        <f>'Weekly Menus'!E18</f>
        <v>0</v>
      </c>
      <c r="B133" s="129"/>
      <c r="C133" s="117"/>
      <c r="D133" s="117"/>
      <c r="E133" s="117"/>
      <c r="F133" s="117"/>
      <c r="G133" s="117"/>
      <c r="H133" s="117"/>
      <c r="I133" s="117"/>
      <c r="J133" s="117"/>
      <c r="K133" s="117"/>
      <c r="L133" s="117"/>
      <c r="M133" s="84">
        <f t="shared" si="11"/>
        <v>0</v>
      </c>
    </row>
    <row r="134" spans="1:13" x14ac:dyDescent="0.3">
      <c r="A134" s="83">
        <f>'Weekly Menus'!E19</f>
        <v>0</v>
      </c>
      <c r="B134" s="129"/>
      <c r="C134" s="117"/>
      <c r="D134" s="117"/>
      <c r="E134" s="117"/>
      <c r="F134" s="117"/>
      <c r="G134" s="117"/>
      <c r="H134" s="117"/>
      <c r="I134" s="117"/>
      <c r="J134" s="117"/>
      <c r="K134" s="117"/>
      <c r="L134" s="117"/>
      <c r="M134" s="84">
        <f t="shared" si="11"/>
        <v>0</v>
      </c>
    </row>
    <row r="135" spans="1:13" x14ac:dyDescent="0.3">
      <c r="A135" s="83">
        <f>'Weekly Menus'!E20</f>
        <v>0</v>
      </c>
      <c r="B135" s="129"/>
      <c r="C135" s="117"/>
      <c r="D135" s="117"/>
      <c r="E135" s="117"/>
      <c r="F135" s="117"/>
      <c r="G135" s="117"/>
      <c r="H135" s="117"/>
      <c r="I135" s="117"/>
      <c r="J135" s="117"/>
      <c r="K135" s="117"/>
      <c r="L135" s="117"/>
      <c r="M135" s="84">
        <f t="shared" si="11"/>
        <v>0</v>
      </c>
    </row>
    <row r="136" spans="1:13" x14ac:dyDescent="0.3">
      <c r="A136" s="83">
        <f>'Weekly Menus'!E21</f>
        <v>0</v>
      </c>
      <c r="B136" s="129"/>
      <c r="C136" s="117"/>
      <c r="D136" s="117"/>
      <c r="E136" s="117"/>
      <c r="F136" s="117"/>
      <c r="G136" s="117"/>
      <c r="H136" s="117"/>
      <c r="I136" s="117"/>
      <c r="J136" s="117"/>
      <c r="K136" s="117"/>
      <c r="L136" s="117"/>
      <c r="M136" s="84">
        <f t="shared" si="11"/>
        <v>0</v>
      </c>
    </row>
    <row r="137" spans="1:13" x14ac:dyDescent="0.3">
      <c r="A137" s="83">
        <f>'Weekly Menus'!E22</f>
        <v>0</v>
      </c>
      <c r="B137" s="129"/>
      <c r="C137" s="117"/>
      <c r="D137" s="117"/>
      <c r="E137" s="117"/>
      <c r="F137" s="117"/>
      <c r="G137" s="117"/>
      <c r="H137" s="117"/>
      <c r="I137" s="117"/>
      <c r="J137" s="117"/>
      <c r="K137" s="117"/>
      <c r="L137" s="117"/>
      <c r="M137" s="84">
        <f t="shared" si="11"/>
        <v>0</v>
      </c>
    </row>
    <row r="138" spans="1:13" x14ac:dyDescent="0.3">
      <c r="A138" s="83">
        <f>'Weekly Menus'!E23</f>
        <v>0</v>
      </c>
      <c r="B138" s="129"/>
      <c r="C138" s="117"/>
      <c r="D138" s="117"/>
      <c r="E138" s="117"/>
      <c r="F138" s="117"/>
      <c r="G138" s="117"/>
      <c r="H138" s="117"/>
      <c r="I138" s="117"/>
      <c r="J138" s="117"/>
      <c r="K138" s="117"/>
      <c r="L138" s="117"/>
      <c r="M138" s="84">
        <f t="shared" si="11"/>
        <v>0</v>
      </c>
    </row>
    <row r="139" spans="1:13" x14ac:dyDescent="0.3">
      <c r="A139" s="83">
        <f>'Weekly Menus'!E24</f>
        <v>0</v>
      </c>
      <c r="B139" s="129"/>
      <c r="C139" s="117"/>
      <c r="D139" s="117"/>
      <c r="E139" s="117"/>
      <c r="F139" s="117"/>
      <c r="G139" s="117"/>
      <c r="H139" s="117"/>
      <c r="I139" s="117"/>
      <c r="J139" s="117"/>
      <c r="K139" s="117"/>
      <c r="L139" s="117"/>
      <c r="M139" s="84">
        <f t="shared" si="11"/>
        <v>0</v>
      </c>
    </row>
    <row r="140" spans="1:13" x14ac:dyDescent="0.3">
      <c r="A140" s="83">
        <f>'Weekly Menus'!E25</f>
        <v>0</v>
      </c>
      <c r="B140" s="129"/>
      <c r="C140" s="117"/>
      <c r="D140" s="117"/>
      <c r="E140" s="117"/>
      <c r="F140" s="117"/>
      <c r="G140" s="117"/>
      <c r="H140" s="117"/>
      <c r="I140" s="117"/>
      <c r="J140" s="117"/>
      <c r="K140" s="117"/>
      <c r="L140" s="117"/>
      <c r="M140" s="84">
        <f t="shared" si="11"/>
        <v>0</v>
      </c>
    </row>
    <row r="141" spans="1:13" x14ac:dyDescent="0.3">
      <c r="A141" s="83">
        <f>'Weekly Menus'!E26</f>
        <v>0</v>
      </c>
      <c r="B141" s="129"/>
      <c r="C141" s="117"/>
      <c r="D141" s="117"/>
      <c r="E141" s="117"/>
      <c r="F141" s="117"/>
      <c r="G141" s="117"/>
      <c r="H141" s="117"/>
      <c r="I141" s="117"/>
      <c r="J141" s="117"/>
      <c r="K141" s="117"/>
      <c r="L141" s="117"/>
      <c r="M141" s="84">
        <f t="shared" si="11"/>
        <v>0</v>
      </c>
    </row>
    <row r="142" spans="1:13" x14ac:dyDescent="0.3">
      <c r="A142" s="179" t="s">
        <v>20</v>
      </c>
      <c r="B142" s="180"/>
      <c r="C142" s="47">
        <f>FLOOR(SUM(C122:C141),0.25)</f>
        <v>2</v>
      </c>
      <c r="D142" s="48">
        <f>FLOOR(SUM(D122:D141),0.25)</f>
        <v>2.5</v>
      </c>
      <c r="E142" s="49">
        <f>SUM(E122:E141)</f>
        <v>1</v>
      </c>
      <c r="F142" s="133">
        <f>SUM(F122:F141)</f>
        <v>1</v>
      </c>
      <c r="G142" s="50">
        <f t="shared" ref="G142:L142" si="12">SUM(G122:G141)</f>
        <v>0</v>
      </c>
      <c r="H142" s="51">
        <f t="shared" si="12"/>
        <v>0.25</v>
      </c>
      <c r="I142" s="52">
        <f t="shared" si="12"/>
        <v>0</v>
      </c>
      <c r="J142" s="53">
        <f t="shared" si="12"/>
        <v>0.5</v>
      </c>
      <c r="K142" s="54">
        <f t="shared" si="12"/>
        <v>0</v>
      </c>
      <c r="L142" s="55">
        <f t="shared" si="12"/>
        <v>0</v>
      </c>
      <c r="M142" s="56">
        <f>SUM(G142:L142)</f>
        <v>0.75</v>
      </c>
    </row>
    <row r="143" spans="1:13" ht="28.8" x14ac:dyDescent="0.3">
      <c r="A143" s="177" t="s">
        <v>18</v>
      </c>
      <c r="B143" s="178"/>
      <c r="C143" s="38" t="s">
        <v>74</v>
      </c>
      <c r="D143" s="38" t="s">
        <v>74</v>
      </c>
      <c r="E143" s="38" t="s">
        <v>23</v>
      </c>
      <c r="F143" s="38" t="s">
        <v>23</v>
      </c>
      <c r="G143" s="39"/>
      <c r="H143" s="39"/>
      <c r="I143" s="39"/>
      <c r="J143" s="39"/>
      <c r="K143" s="39"/>
      <c r="L143" s="39"/>
      <c r="M143" s="40" t="s">
        <v>23</v>
      </c>
    </row>
    <row r="144" spans="1:13" ht="15" thickBot="1" x14ac:dyDescent="0.35">
      <c r="A144" s="168" t="s">
        <v>12</v>
      </c>
      <c r="B144" s="169"/>
      <c r="C144" s="5" t="str">
        <f>IF(C142&gt;=2,"Yes","No")</f>
        <v>Yes</v>
      </c>
      <c r="D144" s="5" t="str">
        <f>IF(D142&gt;=2,"Yes","No")</f>
        <v>Yes</v>
      </c>
      <c r="E144" s="5" t="str">
        <f>IF(E142&gt;=1,"Yes","No")</f>
        <v>Yes</v>
      </c>
      <c r="F144" s="5" t="str">
        <f>IF(F142&gt;=1,"Yes","No")</f>
        <v>Yes</v>
      </c>
      <c r="G144" s="6"/>
      <c r="H144" s="6"/>
      <c r="I144" s="6"/>
      <c r="J144" s="6"/>
      <c r="K144" s="6"/>
      <c r="L144" s="6"/>
      <c r="M144" s="7" t="str">
        <f>IF(M142&gt;=1,"Yes","No")</f>
        <v>No</v>
      </c>
    </row>
    <row r="145" spans="1:13" ht="15" customHeight="1" thickBot="1" x14ac:dyDescent="0.35"/>
    <row r="146" spans="1:13" x14ac:dyDescent="0.3">
      <c r="A146" s="170" t="s">
        <v>10</v>
      </c>
      <c r="B146" s="171"/>
      <c r="C146" s="21">
        <f t="shared" ref="C146:M146" si="13">SUM(C26,C55,C84,C113,C142)</f>
        <v>10</v>
      </c>
      <c r="D146" s="22">
        <f t="shared" si="13"/>
        <v>10.5</v>
      </c>
      <c r="E146" s="23">
        <f>SUM(E26,E55,E84,E113,E142)</f>
        <v>5</v>
      </c>
      <c r="F146" s="132">
        <f>SUM(F26,F55,F84,F113,F142)</f>
        <v>5</v>
      </c>
      <c r="G146" s="24">
        <f t="shared" si="13"/>
        <v>0.5</v>
      </c>
      <c r="H146" s="25">
        <f t="shared" si="13"/>
        <v>1.5</v>
      </c>
      <c r="I146" s="26">
        <f t="shared" si="13"/>
        <v>0.5</v>
      </c>
      <c r="J146" s="27">
        <f t="shared" si="13"/>
        <v>1</v>
      </c>
      <c r="K146" s="29">
        <f t="shared" si="13"/>
        <v>1</v>
      </c>
      <c r="L146" s="28">
        <f t="shared" si="13"/>
        <v>0</v>
      </c>
      <c r="M146" s="44">
        <f t="shared" si="13"/>
        <v>4.5</v>
      </c>
    </row>
    <row r="147" spans="1:13" ht="45" customHeight="1" x14ac:dyDescent="0.3">
      <c r="A147" s="172" t="s">
        <v>19</v>
      </c>
      <c r="B147" s="173"/>
      <c r="C147" s="8" t="s">
        <v>83</v>
      </c>
      <c r="D147" s="8" t="s">
        <v>83</v>
      </c>
      <c r="E147" s="8" t="s">
        <v>27</v>
      </c>
      <c r="F147" s="8" t="s">
        <v>27</v>
      </c>
      <c r="G147" s="8" t="s">
        <v>21</v>
      </c>
      <c r="H147" s="8" t="s">
        <v>33</v>
      </c>
      <c r="I147" s="8" t="s">
        <v>21</v>
      </c>
      <c r="J147" s="8" t="s">
        <v>21</v>
      </c>
      <c r="K147" s="8" t="s">
        <v>80</v>
      </c>
      <c r="L147" s="35"/>
      <c r="M147" s="9" t="s">
        <v>34</v>
      </c>
    </row>
    <row r="148" spans="1:13" ht="15" thickBot="1" x14ac:dyDescent="0.35">
      <c r="A148" s="174" t="s">
        <v>13</v>
      </c>
      <c r="B148" s="175"/>
      <c r="C148" s="2" t="str">
        <f>IF(C146&gt;=10,"Yes","No")</f>
        <v>Yes</v>
      </c>
      <c r="D148" s="2" t="str">
        <f>IF(D146&gt;=10,"Yes","No")</f>
        <v>Yes</v>
      </c>
      <c r="E148" s="2" t="str">
        <f>IF(E146&gt;=5,"Yes","No")</f>
        <v>Yes</v>
      </c>
      <c r="F148" s="2" t="str">
        <f>IF(F146&gt;=5,"Yes","No")</f>
        <v>Yes</v>
      </c>
      <c r="G148" s="2" t="str">
        <f>IF(G146&gt;=0.5,"Yes","No")</f>
        <v>Yes</v>
      </c>
      <c r="H148" s="2" t="str">
        <f>IF(H146&gt;=1.25,"Yes","No")</f>
        <v>Yes</v>
      </c>
      <c r="I148" s="2" t="str">
        <f>IF(I146&gt;=0.5,"Yes","No")</f>
        <v>Yes</v>
      </c>
      <c r="J148" s="2" t="str">
        <f>IF(J146&gt;=0.5,"Yes","No")</f>
        <v>Yes</v>
      </c>
      <c r="K148" s="2" t="str">
        <f>IF(K146&gt;=0.75,"Yes","No")</f>
        <v>Yes</v>
      </c>
      <c r="L148" s="36"/>
      <c r="M148" s="3" t="str">
        <f>IF(M146&gt;=5,"Yes","No")</f>
        <v>No</v>
      </c>
    </row>
    <row r="150" spans="1:13" x14ac:dyDescent="0.3">
      <c r="A150" s="176" t="s">
        <v>30</v>
      </c>
      <c r="B150" s="176"/>
      <c r="C150" s="176"/>
      <c r="D150" s="176"/>
      <c r="E150" s="176"/>
      <c r="F150" s="176"/>
      <c r="G150" s="176"/>
      <c r="H150" s="176"/>
      <c r="I150" s="176"/>
      <c r="J150" s="176"/>
      <c r="K150" s="176"/>
      <c r="L150" s="176"/>
      <c r="M150" s="176"/>
    </row>
    <row r="151" spans="1:13" x14ac:dyDescent="0.3">
      <c r="A151" s="81"/>
      <c r="B151" s="81"/>
      <c r="C151" s="81"/>
      <c r="D151" s="81"/>
      <c r="E151" s="81"/>
      <c r="F151" s="81"/>
      <c r="G151" s="81"/>
      <c r="H151" s="81"/>
    </row>
    <row r="152" spans="1:13" x14ac:dyDescent="0.3">
      <c r="A152" s="45"/>
      <c r="B152" s="45"/>
      <c r="C152" s="45"/>
      <c r="D152" s="45"/>
      <c r="E152" s="45"/>
      <c r="F152" s="45"/>
    </row>
    <row r="153" spans="1:13" x14ac:dyDescent="0.3">
      <c r="A153" s="45"/>
      <c r="B153" s="45"/>
      <c r="C153" s="45"/>
      <c r="D153" s="45"/>
      <c r="E153" s="45"/>
      <c r="F153" s="45"/>
    </row>
  </sheetData>
  <sheetProtection algorithmName="SHA-512" hashValue="bqNUPKZSoVWz6a470A7rITfr70csNNp8GyvaP4lDkGMbemHDvVeJ6WNFxT4sDvj7AgqsrFEQFtY9oOO+ohfTFg==" saltValue="E+4/+x8WLOvGraMpugCqnQ==" spinCount="100000" sheet="1" selectLockedCells="1"/>
  <mergeCells count="29">
    <mergeCell ref="A120:M120"/>
    <mergeCell ref="A142:B142"/>
    <mergeCell ref="A150:M150"/>
    <mergeCell ref="A143:B143"/>
    <mergeCell ref="A144:B144"/>
    <mergeCell ref="A146:B146"/>
    <mergeCell ref="A147:B147"/>
    <mergeCell ref="A148:B148"/>
    <mergeCell ref="A114:B114"/>
    <mergeCell ref="A115:B115"/>
    <mergeCell ref="A117:M117"/>
    <mergeCell ref="A113:B113"/>
    <mergeCell ref="A88:M88"/>
    <mergeCell ref="A91:M91"/>
    <mergeCell ref="A1:M1"/>
    <mergeCell ref="A59:M59"/>
    <mergeCell ref="A84:B84"/>
    <mergeCell ref="A85:B85"/>
    <mergeCell ref="A86:B86"/>
    <mergeCell ref="A4:M4"/>
    <mergeCell ref="A26:B26"/>
    <mergeCell ref="A27:B27"/>
    <mergeCell ref="A28:B28"/>
    <mergeCell ref="A30:M30"/>
    <mergeCell ref="A33:M33"/>
    <mergeCell ref="A55:B55"/>
    <mergeCell ref="A56:B56"/>
    <mergeCell ref="A57:B57"/>
    <mergeCell ref="A62:M62"/>
  </mergeCells>
  <printOptions horizontalCentered="1" verticalCentered="1"/>
  <pageMargins left="0.5" right="0.5" top="0.5" bottom="0.5" header="0.3" footer="0.3"/>
  <pageSetup scale="90" orientation="landscape" r:id="rId1"/>
  <rowBreaks count="4" manualBreakCount="4">
    <brk id="29" max="16383" man="1"/>
    <brk id="58" max="16383" man="1"/>
    <brk id="87" max="16383" man="1"/>
    <brk id="11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80"/>
  <sheetViews>
    <sheetView showZeros="0" topLeftCell="A8" zoomScaleNormal="100" workbookViewId="0">
      <selection activeCell="T21" sqref="T21:V21"/>
    </sheetView>
  </sheetViews>
  <sheetFormatPr defaultRowHeight="14.4" x14ac:dyDescent="0.3"/>
  <cols>
    <col min="1" max="1" width="25.77734375" customWidth="1"/>
    <col min="2" max="2" width="5.77734375" customWidth="1"/>
    <col min="3" max="3" width="10.21875" customWidth="1"/>
    <col min="4" max="6" width="7.77734375" customWidth="1"/>
    <col min="7" max="8" width="6.5546875" bestFit="1" customWidth="1"/>
    <col min="9" max="16" width="6.21875" customWidth="1"/>
    <col min="17" max="25" width="5.77734375" customWidth="1"/>
  </cols>
  <sheetData>
    <row r="1" spans="1:26" ht="24" customHeight="1" x14ac:dyDescent="0.3">
      <c r="A1" s="286" t="s">
        <v>70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  <c r="Y1" s="287"/>
      <c r="Z1" s="288"/>
    </row>
    <row r="2" spans="1:26" s="57" customFormat="1" ht="15" customHeight="1" x14ac:dyDescent="0.3">
      <c r="A2" s="138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40"/>
      <c r="O2" s="140"/>
      <c r="P2" s="140"/>
      <c r="Q2" s="141"/>
      <c r="R2" s="141"/>
      <c r="S2" s="141"/>
      <c r="T2" s="141"/>
      <c r="U2" s="141"/>
      <c r="V2" s="141"/>
      <c r="W2" s="141"/>
      <c r="X2" s="141"/>
      <c r="Y2" s="141"/>
      <c r="Z2" s="142"/>
    </row>
    <row r="3" spans="1:26" ht="15" customHeight="1" x14ac:dyDescent="0.3">
      <c r="A3" s="158" t="s">
        <v>60</v>
      </c>
      <c r="B3" s="144" t="s">
        <v>5</v>
      </c>
      <c r="C3" s="145"/>
      <c r="D3" s="139"/>
      <c r="E3" s="145"/>
      <c r="F3" s="145"/>
      <c r="G3" s="146"/>
      <c r="H3" s="146"/>
      <c r="I3" s="146"/>
      <c r="J3" s="146"/>
      <c r="K3" s="139"/>
      <c r="L3" s="139"/>
      <c r="M3" s="139"/>
      <c r="N3" s="140"/>
      <c r="O3" s="140"/>
      <c r="P3" s="140"/>
      <c r="Q3" s="146"/>
      <c r="R3" s="146"/>
      <c r="S3" s="146"/>
      <c r="T3" s="146"/>
      <c r="U3" s="146"/>
      <c r="V3" s="146"/>
      <c r="W3" s="146"/>
      <c r="X3" s="146"/>
      <c r="Y3" s="146"/>
      <c r="Z3" s="147"/>
    </row>
    <row r="4" spans="1:26" ht="15" customHeight="1" x14ac:dyDescent="0.3">
      <c r="A4" s="158"/>
      <c r="B4" s="145"/>
      <c r="C4" s="145"/>
      <c r="D4" s="145"/>
      <c r="E4" s="145"/>
      <c r="F4" s="145"/>
      <c r="G4" s="145"/>
      <c r="H4" s="144"/>
      <c r="I4" s="145"/>
      <c r="J4" s="139"/>
      <c r="K4" s="139"/>
      <c r="L4" s="139"/>
      <c r="M4" s="139"/>
      <c r="N4" s="140"/>
      <c r="O4" s="140"/>
      <c r="P4" s="140"/>
      <c r="Q4" s="146"/>
      <c r="R4" s="146"/>
      <c r="S4" s="146"/>
      <c r="T4" s="146"/>
      <c r="U4" s="146"/>
      <c r="V4" s="146"/>
      <c r="W4" s="146"/>
      <c r="X4" s="146"/>
      <c r="Y4" s="146"/>
      <c r="Z4" s="147"/>
    </row>
    <row r="5" spans="1:26" ht="15" customHeight="1" thickBot="1" x14ac:dyDescent="0.35">
      <c r="A5" s="158" t="s">
        <v>58</v>
      </c>
      <c r="B5" s="145"/>
      <c r="C5" s="145"/>
      <c r="D5" s="145"/>
      <c r="E5" s="145"/>
      <c r="F5" s="145"/>
      <c r="G5" s="145"/>
      <c r="H5" s="144"/>
      <c r="I5" s="145"/>
      <c r="J5" s="139"/>
      <c r="K5" s="139"/>
      <c r="L5" s="139"/>
      <c r="M5" s="139"/>
      <c r="N5" s="140"/>
      <c r="O5" s="140"/>
      <c r="P5" s="140"/>
      <c r="Q5" s="146"/>
      <c r="R5" s="146"/>
      <c r="S5" s="146"/>
      <c r="T5" s="146"/>
      <c r="U5" s="146"/>
      <c r="V5" s="146"/>
      <c r="W5" s="146"/>
      <c r="X5" s="146"/>
      <c r="Y5" s="146"/>
      <c r="Z5" s="147"/>
    </row>
    <row r="6" spans="1:26" ht="15" customHeight="1" thickBot="1" x14ac:dyDescent="0.35">
      <c r="A6" s="158"/>
      <c r="B6" s="145"/>
      <c r="C6" s="145"/>
      <c r="D6" s="145"/>
      <c r="E6" s="289" t="s">
        <v>54</v>
      </c>
      <c r="F6" s="290"/>
      <c r="G6" s="290"/>
      <c r="H6" s="290"/>
      <c r="I6" s="290"/>
      <c r="J6" s="290"/>
      <c r="K6" s="290"/>
      <c r="L6" s="290"/>
      <c r="M6" s="291"/>
      <c r="N6" s="139"/>
      <c r="O6" s="139"/>
      <c r="P6" s="292" t="s">
        <v>55</v>
      </c>
      <c r="Q6" s="293"/>
      <c r="R6" s="293"/>
      <c r="S6" s="293"/>
      <c r="T6" s="293"/>
      <c r="U6" s="293"/>
      <c r="V6" s="293"/>
      <c r="W6" s="293"/>
      <c r="X6" s="294"/>
      <c r="Y6" s="146"/>
      <c r="Z6" s="147"/>
    </row>
    <row r="7" spans="1:26" ht="15" customHeight="1" x14ac:dyDescent="0.3">
      <c r="A7" s="159" t="s">
        <v>128</v>
      </c>
      <c r="B7" s="148"/>
      <c r="C7" s="148"/>
      <c r="D7" s="149"/>
      <c r="E7" s="268"/>
      <c r="F7" s="269"/>
      <c r="G7" s="269"/>
      <c r="H7" s="272" t="s">
        <v>130</v>
      </c>
      <c r="I7" s="272"/>
      <c r="J7" s="274" t="s">
        <v>25</v>
      </c>
      <c r="K7" s="274"/>
      <c r="L7" s="274" t="s">
        <v>26</v>
      </c>
      <c r="M7" s="276"/>
      <c r="N7" s="150"/>
      <c r="O7" s="151"/>
      <c r="P7" s="278"/>
      <c r="Q7" s="279"/>
      <c r="R7" s="280"/>
      <c r="S7" s="284" t="s">
        <v>130</v>
      </c>
      <c r="T7" s="284"/>
      <c r="U7" s="295" t="s">
        <v>25</v>
      </c>
      <c r="V7" s="295"/>
      <c r="W7" s="295" t="s">
        <v>26</v>
      </c>
      <c r="X7" s="297"/>
      <c r="Y7" s="146"/>
      <c r="Z7" s="147"/>
    </row>
    <row r="8" spans="1:26" ht="15" customHeight="1" x14ac:dyDescent="0.3">
      <c r="A8" s="159" t="s">
        <v>129</v>
      </c>
      <c r="B8" s="148"/>
      <c r="C8" s="148"/>
      <c r="D8" s="149"/>
      <c r="E8" s="270"/>
      <c r="F8" s="271"/>
      <c r="G8" s="271"/>
      <c r="H8" s="273"/>
      <c r="I8" s="273"/>
      <c r="J8" s="275"/>
      <c r="K8" s="275"/>
      <c r="L8" s="275"/>
      <c r="M8" s="277"/>
      <c r="N8" s="152"/>
      <c r="O8" s="152"/>
      <c r="P8" s="281"/>
      <c r="Q8" s="282"/>
      <c r="R8" s="283"/>
      <c r="S8" s="285"/>
      <c r="T8" s="285"/>
      <c r="U8" s="296"/>
      <c r="V8" s="296"/>
      <c r="W8" s="296"/>
      <c r="X8" s="298"/>
      <c r="Y8" s="146"/>
      <c r="Z8" s="147"/>
    </row>
    <row r="9" spans="1:26" ht="15" customHeight="1" x14ac:dyDescent="0.3">
      <c r="A9" s="143"/>
      <c r="B9" s="145"/>
      <c r="C9" s="145"/>
      <c r="D9" s="145"/>
      <c r="E9" s="254" t="s">
        <v>51</v>
      </c>
      <c r="F9" s="255"/>
      <c r="G9" s="255"/>
      <c r="H9" s="267" t="s">
        <v>67</v>
      </c>
      <c r="I9" s="267"/>
      <c r="J9" s="258"/>
      <c r="K9" s="258"/>
      <c r="L9" s="259"/>
      <c r="M9" s="260"/>
      <c r="N9" s="152"/>
      <c r="O9" s="152"/>
      <c r="P9" s="261" t="s">
        <v>51</v>
      </c>
      <c r="Q9" s="262"/>
      <c r="R9" s="262"/>
      <c r="S9" s="267" t="s">
        <v>67</v>
      </c>
      <c r="T9" s="267"/>
      <c r="U9" s="241"/>
      <c r="V9" s="242"/>
      <c r="W9" s="241"/>
      <c r="X9" s="243"/>
      <c r="Y9" s="146"/>
      <c r="Z9" s="147"/>
    </row>
    <row r="10" spans="1:26" ht="15" customHeight="1" x14ac:dyDescent="0.3">
      <c r="A10" s="153"/>
      <c r="B10" s="146"/>
      <c r="C10" s="146"/>
      <c r="D10" s="146"/>
      <c r="E10" s="254" t="s">
        <v>52</v>
      </c>
      <c r="F10" s="255"/>
      <c r="G10" s="255"/>
      <c r="H10" s="256"/>
      <c r="I10" s="256"/>
      <c r="J10" s="258"/>
      <c r="K10" s="258"/>
      <c r="L10" s="259"/>
      <c r="M10" s="260"/>
      <c r="N10" s="152"/>
      <c r="O10" s="152"/>
      <c r="P10" s="261" t="s">
        <v>52</v>
      </c>
      <c r="Q10" s="262"/>
      <c r="R10" s="262"/>
      <c r="S10" s="263"/>
      <c r="T10" s="264"/>
      <c r="U10" s="241"/>
      <c r="V10" s="242"/>
      <c r="W10" s="241"/>
      <c r="X10" s="243"/>
      <c r="Y10" s="146"/>
      <c r="Z10" s="147"/>
    </row>
    <row r="11" spans="1:26" ht="15" customHeight="1" thickBot="1" x14ac:dyDescent="0.35">
      <c r="A11" s="153"/>
      <c r="B11" s="146"/>
      <c r="C11" s="146"/>
      <c r="D11" s="146"/>
      <c r="E11" s="244" t="s">
        <v>53</v>
      </c>
      <c r="F11" s="245"/>
      <c r="G11" s="245"/>
      <c r="H11" s="257"/>
      <c r="I11" s="257"/>
      <c r="J11" s="246"/>
      <c r="K11" s="246"/>
      <c r="L11" s="247"/>
      <c r="M11" s="248"/>
      <c r="N11" s="152"/>
      <c r="O11" s="152"/>
      <c r="P11" s="249" t="s">
        <v>53</v>
      </c>
      <c r="Q11" s="250"/>
      <c r="R11" s="250"/>
      <c r="S11" s="265"/>
      <c r="T11" s="266"/>
      <c r="U11" s="251"/>
      <c r="V11" s="252"/>
      <c r="W11" s="251"/>
      <c r="X11" s="253"/>
      <c r="Y11" s="146"/>
      <c r="Z11" s="147"/>
    </row>
    <row r="12" spans="1:26" ht="15" customHeight="1" thickBot="1" x14ac:dyDescent="0.35">
      <c r="A12" s="154"/>
      <c r="B12" s="155"/>
      <c r="C12" s="155"/>
      <c r="D12" s="155"/>
      <c r="E12" s="155"/>
      <c r="F12" s="155"/>
      <c r="G12" s="155"/>
      <c r="H12" s="155"/>
      <c r="I12" s="155"/>
      <c r="J12" s="155"/>
      <c r="K12" s="155"/>
      <c r="L12" s="156"/>
      <c r="M12" s="156"/>
      <c r="N12" s="157"/>
      <c r="O12" s="157"/>
      <c r="P12" s="157"/>
      <c r="Q12" s="146"/>
      <c r="R12" s="146"/>
      <c r="S12" s="146"/>
      <c r="T12" s="146"/>
      <c r="U12" s="146"/>
      <c r="V12" s="146"/>
      <c r="W12" s="146"/>
      <c r="X12" s="146"/>
      <c r="Y12" s="146"/>
      <c r="Z12" s="147"/>
    </row>
    <row r="13" spans="1:26" ht="15" customHeight="1" x14ac:dyDescent="0.3">
      <c r="A13" s="226" t="s">
        <v>65</v>
      </c>
      <c r="B13" s="228" t="s">
        <v>35</v>
      </c>
      <c r="C13" s="230" t="s">
        <v>45</v>
      </c>
      <c r="D13" s="232" t="s">
        <v>43</v>
      </c>
      <c r="E13" s="221"/>
      <c r="F13" s="233"/>
      <c r="G13" s="234" t="s">
        <v>46</v>
      </c>
      <c r="H13" s="235"/>
      <c r="I13" s="235"/>
      <c r="J13" s="235"/>
      <c r="K13" s="235"/>
      <c r="L13" s="235"/>
      <c r="M13" s="235"/>
      <c r="N13" s="235"/>
      <c r="O13" s="235"/>
      <c r="P13" s="236"/>
      <c r="Q13" s="237" t="s">
        <v>36</v>
      </c>
      <c r="R13" s="215"/>
      <c r="S13" s="238"/>
      <c r="T13" s="214" t="s">
        <v>37</v>
      </c>
      <c r="U13" s="215"/>
      <c r="V13" s="216"/>
      <c r="W13" s="220" t="s">
        <v>38</v>
      </c>
      <c r="X13" s="221"/>
      <c r="Y13" s="221"/>
      <c r="Z13" s="222"/>
    </row>
    <row r="14" spans="1:26" ht="75" customHeight="1" x14ac:dyDescent="0.3">
      <c r="A14" s="227"/>
      <c r="B14" s="229"/>
      <c r="C14" s="231"/>
      <c r="D14" s="97" t="s">
        <v>39</v>
      </c>
      <c r="E14" s="98" t="s">
        <v>40</v>
      </c>
      <c r="F14" s="101" t="s">
        <v>41</v>
      </c>
      <c r="G14" s="94" t="s">
        <v>0</v>
      </c>
      <c r="H14" s="87" t="s">
        <v>72</v>
      </c>
      <c r="I14" s="87" t="s">
        <v>1</v>
      </c>
      <c r="J14" s="88" t="s">
        <v>47</v>
      </c>
      <c r="K14" s="88" t="s">
        <v>48</v>
      </c>
      <c r="L14" s="88" t="s">
        <v>2</v>
      </c>
      <c r="M14" s="88" t="s">
        <v>3</v>
      </c>
      <c r="N14" s="88" t="s">
        <v>4</v>
      </c>
      <c r="O14" s="88" t="s">
        <v>49</v>
      </c>
      <c r="P14" s="95" t="s">
        <v>50</v>
      </c>
      <c r="Q14" s="239"/>
      <c r="R14" s="218"/>
      <c r="S14" s="240"/>
      <c r="T14" s="217"/>
      <c r="U14" s="218"/>
      <c r="V14" s="219"/>
      <c r="W14" s="223"/>
      <c r="X14" s="224"/>
      <c r="Y14" s="224"/>
      <c r="Z14" s="225"/>
    </row>
    <row r="15" spans="1:26" ht="24" customHeight="1" x14ac:dyDescent="0.3">
      <c r="A15" s="160" t="str">
        <f>'Weekly Menus'!A7</f>
        <v>WG Rotini Pasta</v>
      </c>
      <c r="B15" s="120"/>
      <c r="C15" s="130" t="str">
        <f>'K-8 (combined)'!B6</f>
        <v>1 cup</v>
      </c>
      <c r="D15" s="122"/>
      <c r="E15" s="123"/>
      <c r="F15" s="124"/>
      <c r="G15" s="106">
        <f>'K-8 (combined)'!C6</f>
        <v>0</v>
      </c>
      <c r="H15" s="104">
        <f>'K-8 (combined)'!D6</f>
        <v>2</v>
      </c>
      <c r="I15" s="104">
        <f>'K-8 (combined)'!E6</f>
        <v>0</v>
      </c>
      <c r="J15" s="104">
        <f>'K-8 (combined)'!G6</f>
        <v>0</v>
      </c>
      <c r="K15" s="104">
        <f>'K-8 (combined)'!H6</f>
        <v>0</v>
      </c>
      <c r="L15" s="104">
        <f>'K-8 (combined)'!I6</f>
        <v>0</v>
      </c>
      <c r="M15" s="104">
        <f>'K-8 (combined)'!J6</f>
        <v>0</v>
      </c>
      <c r="N15" s="104">
        <f>'K-8 (combined)'!K6</f>
        <v>0</v>
      </c>
      <c r="O15" s="104">
        <f>'K-8 (combined)'!L6</f>
        <v>0</v>
      </c>
      <c r="P15" s="107">
        <f>SUM(J15:O15)</f>
        <v>0</v>
      </c>
      <c r="Q15" s="205"/>
      <c r="R15" s="205"/>
      <c r="S15" s="206"/>
      <c r="T15" s="207"/>
      <c r="U15" s="205"/>
      <c r="V15" s="206"/>
      <c r="W15" s="211"/>
      <c r="X15" s="212"/>
      <c r="Y15" s="212"/>
      <c r="Z15" s="213"/>
    </row>
    <row r="16" spans="1:26" ht="24" customHeight="1" x14ac:dyDescent="0.3">
      <c r="A16" s="160" t="str">
        <f>'Weekly Menus'!A8</f>
        <v>Meat Sauce</v>
      </c>
      <c r="B16" s="120"/>
      <c r="C16" s="130" t="str">
        <f>'K-8 (combined)'!B7</f>
        <v>1/2 cup</v>
      </c>
      <c r="D16" s="122"/>
      <c r="E16" s="123"/>
      <c r="F16" s="124"/>
      <c r="G16" s="106">
        <f>'K-8 (combined)'!C7</f>
        <v>2</v>
      </c>
      <c r="H16" s="104">
        <f>'K-8 (combined)'!D7</f>
        <v>0</v>
      </c>
      <c r="I16" s="104">
        <f>'K-8 (combined)'!E7</f>
        <v>0</v>
      </c>
      <c r="J16" s="104">
        <f>'K-8 (combined)'!G7</f>
        <v>0</v>
      </c>
      <c r="K16" s="104">
        <f>'K-8 (combined)'!H7</f>
        <v>0.25</v>
      </c>
      <c r="L16" s="104">
        <f>'K-8 (combined)'!I7</f>
        <v>0</v>
      </c>
      <c r="M16" s="104">
        <f>'K-8 (combined)'!J7</f>
        <v>0</v>
      </c>
      <c r="N16" s="104">
        <f>'K-8 (combined)'!K7</f>
        <v>0</v>
      </c>
      <c r="O16" s="104">
        <f>'K-8 (combined)'!L7</f>
        <v>0</v>
      </c>
      <c r="P16" s="107">
        <f t="shared" ref="P16:P32" si="0">SUM(J16:O16)</f>
        <v>0.25</v>
      </c>
      <c r="Q16" s="205"/>
      <c r="R16" s="205"/>
      <c r="S16" s="206"/>
      <c r="T16" s="207"/>
      <c r="U16" s="205"/>
      <c r="V16" s="206"/>
      <c r="W16" s="211"/>
      <c r="X16" s="212"/>
      <c r="Y16" s="212"/>
      <c r="Z16" s="213"/>
    </row>
    <row r="17" spans="1:26" ht="24" customHeight="1" x14ac:dyDescent="0.3">
      <c r="A17" s="160" t="str">
        <f>'Weekly Menus'!A9</f>
        <v>Cheese Sauce</v>
      </c>
      <c r="B17" s="120"/>
      <c r="C17" s="130" t="str">
        <f>'K-8 (combined)'!B8</f>
        <v>1/2 cup</v>
      </c>
      <c r="D17" s="122"/>
      <c r="E17" s="123"/>
      <c r="F17" s="124"/>
      <c r="G17" s="106">
        <f>'K-8 (combined)'!C8</f>
        <v>0</v>
      </c>
      <c r="H17" s="104">
        <f>'K-8 (combined)'!D8</f>
        <v>0</v>
      </c>
      <c r="I17" s="104">
        <f>'K-8 (combined)'!E8</f>
        <v>0</v>
      </c>
      <c r="J17" s="104">
        <f>'K-8 (combined)'!G8</f>
        <v>0</v>
      </c>
      <c r="K17" s="104">
        <f>'K-8 (combined)'!H8</f>
        <v>0</v>
      </c>
      <c r="L17" s="104">
        <f>'K-8 (combined)'!I8</f>
        <v>0</v>
      </c>
      <c r="M17" s="104">
        <f>'K-8 (combined)'!J8</f>
        <v>0</v>
      </c>
      <c r="N17" s="104">
        <f>'K-8 (combined)'!K8</f>
        <v>0</v>
      </c>
      <c r="O17" s="104">
        <f>'K-8 (combined)'!L8</f>
        <v>0</v>
      </c>
      <c r="P17" s="107">
        <f t="shared" si="0"/>
        <v>0</v>
      </c>
      <c r="Q17" s="205"/>
      <c r="R17" s="205"/>
      <c r="S17" s="206"/>
      <c r="T17" s="207"/>
      <c r="U17" s="205"/>
      <c r="V17" s="206"/>
      <c r="W17" s="211"/>
      <c r="X17" s="212"/>
      <c r="Y17" s="212"/>
      <c r="Z17" s="213"/>
    </row>
    <row r="18" spans="1:26" ht="24" customHeight="1" x14ac:dyDescent="0.3">
      <c r="A18" s="160" t="str">
        <f>'Weekly Menus'!A10</f>
        <v>Spinach Salad</v>
      </c>
      <c r="B18" s="120"/>
      <c r="C18" s="130" t="str">
        <f>'K-8 (combined)'!B9</f>
        <v>1 cup</v>
      </c>
      <c r="D18" s="122"/>
      <c r="E18" s="123"/>
      <c r="F18" s="124"/>
      <c r="G18" s="106">
        <f>'K-8 (combined)'!C9</f>
        <v>0</v>
      </c>
      <c r="H18" s="104">
        <f>'K-8 (combined)'!D9</f>
        <v>0</v>
      </c>
      <c r="I18" s="104">
        <f>'K-8 (combined)'!E9</f>
        <v>0</v>
      </c>
      <c r="J18" s="104">
        <f>'K-8 (combined)'!G9</f>
        <v>0.5</v>
      </c>
      <c r="K18" s="104">
        <f>'K-8 (combined)'!H9</f>
        <v>0</v>
      </c>
      <c r="L18" s="104">
        <f>'K-8 (combined)'!I9</f>
        <v>0</v>
      </c>
      <c r="M18" s="104">
        <f>'K-8 (combined)'!J9</f>
        <v>0</v>
      </c>
      <c r="N18" s="104">
        <f>'K-8 (combined)'!K9</f>
        <v>0</v>
      </c>
      <c r="O18" s="104">
        <f>'K-8 (combined)'!L9</f>
        <v>0</v>
      </c>
      <c r="P18" s="107">
        <f t="shared" si="0"/>
        <v>0.5</v>
      </c>
      <c r="Q18" s="205"/>
      <c r="R18" s="205"/>
      <c r="S18" s="206"/>
      <c r="T18" s="207"/>
      <c r="U18" s="205"/>
      <c r="V18" s="206"/>
      <c r="W18" s="211"/>
      <c r="X18" s="212"/>
      <c r="Y18" s="212"/>
      <c r="Z18" s="213"/>
    </row>
    <row r="19" spans="1:26" ht="24" customHeight="1" x14ac:dyDescent="0.3">
      <c r="A19" s="160" t="str">
        <f>'Weekly Menus'!A11</f>
        <v>Carrot Souffle</v>
      </c>
      <c r="B19" s="120"/>
      <c r="C19" s="130" t="str">
        <f>'K-8 (combined)'!B10</f>
        <v>1/2 cup</v>
      </c>
      <c r="D19" s="122"/>
      <c r="E19" s="123"/>
      <c r="F19" s="124"/>
      <c r="G19" s="106">
        <f>'K-8 (combined)'!C10</f>
        <v>0</v>
      </c>
      <c r="H19" s="104">
        <f>'K-8 (combined)'!D10</f>
        <v>0</v>
      </c>
      <c r="I19" s="104">
        <f>'K-8 (combined)'!E10</f>
        <v>0</v>
      </c>
      <c r="J19" s="104">
        <f>'K-8 (combined)'!G10</f>
        <v>0</v>
      </c>
      <c r="K19" s="104">
        <f>'K-8 (combined)'!H10</f>
        <v>0.5</v>
      </c>
      <c r="L19" s="104">
        <f>'K-8 (combined)'!I10</f>
        <v>0</v>
      </c>
      <c r="M19" s="104">
        <f>'K-8 (combined)'!J10</f>
        <v>0</v>
      </c>
      <c r="N19" s="104">
        <f>'K-8 (combined)'!K10</f>
        <v>0</v>
      </c>
      <c r="O19" s="104">
        <f>'K-8 (combined)'!L10</f>
        <v>0</v>
      </c>
      <c r="P19" s="107">
        <f t="shared" si="0"/>
        <v>0.5</v>
      </c>
      <c r="Q19" s="205"/>
      <c r="R19" s="205"/>
      <c r="S19" s="206"/>
      <c r="T19" s="207"/>
      <c r="U19" s="205"/>
      <c r="V19" s="206"/>
      <c r="W19" s="211"/>
      <c r="X19" s="212"/>
      <c r="Y19" s="212"/>
      <c r="Z19" s="213"/>
    </row>
    <row r="20" spans="1:26" ht="24" customHeight="1" x14ac:dyDescent="0.3">
      <c r="A20" s="160" t="str">
        <f>'Weekly Menus'!A12</f>
        <v>WG Garlic Bread</v>
      </c>
      <c r="B20" s="120"/>
      <c r="C20" s="130" t="str">
        <f>'K-8 (combined)'!B11</f>
        <v>1 piece</v>
      </c>
      <c r="D20" s="122"/>
      <c r="E20" s="123"/>
      <c r="F20" s="124"/>
      <c r="G20" s="106">
        <f>'K-8 (combined)'!C11</f>
        <v>0</v>
      </c>
      <c r="H20" s="104">
        <f>'K-8 (combined)'!D11</f>
        <v>1</v>
      </c>
      <c r="I20" s="104">
        <f>'K-8 (combined)'!E11</f>
        <v>0</v>
      </c>
      <c r="J20" s="104">
        <f>'K-8 (combined)'!G11</f>
        <v>0</v>
      </c>
      <c r="K20" s="104">
        <f>'K-8 (combined)'!H11</f>
        <v>0</v>
      </c>
      <c r="L20" s="104">
        <f>'K-8 (combined)'!I11</f>
        <v>0</v>
      </c>
      <c r="M20" s="104">
        <f>'K-8 (combined)'!J11</f>
        <v>0</v>
      </c>
      <c r="N20" s="104">
        <f>'K-8 (combined)'!K11</f>
        <v>0</v>
      </c>
      <c r="O20" s="104">
        <f>'K-8 (combined)'!L11</f>
        <v>0</v>
      </c>
      <c r="P20" s="107">
        <f t="shared" si="0"/>
        <v>0</v>
      </c>
      <c r="Q20" s="205"/>
      <c r="R20" s="205"/>
      <c r="S20" s="206"/>
      <c r="T20" s="207"/>
      <c r="U20" s="205"/>
      <c r="V20" s="206"/>
      <c r="W20" s="211"/>
      <c r="X20" s="212"/>
      <c r="Y20" s="212"/>
      <c r="Z20" s="213"/>
    </row>
    <row r="21" spans="1:26" ht="24" customHeight="1" x14ac:dyDescent="0.3">
      <c r="A21" s="160" t="str">
        <f>'Weekly Menus'!A13</f>
        <v>Fruit Selection</v>
      </c>
      <c r="B21" s="120"/>
      <c r="C21" s="130" t="str">
        <f>'K-8 (combined)'!B12</f>
        <v>1/2 cup</v>
      </c>
      <c r="D21" s="122"/>
      <c r="E21" s="123"/>
      <c r="F21" s="124"/>
      <c r="G21" s="106">
        <f>'K-8 (combined)'!C12</f>
        <v>0</v>
      </c>
      <c r="H21" s="104">
        <f>'K-8 (combined)'!D12</f>
        <v>0</v>
      </c>
      <c r="I21" s="104">
        <f>'K-8 (combined)'!E12</f>
        <v>0.5</v>
      </c>
      <c r="J21" s="104">
        <f>'K-8 (combined)'!G12</f>
        <v>0</v>
      </c>
      <c r="K21" s="104">
        <f>'K-8 (combined)'!H12</f>
        <v>0</v>
      </c>
      <c r="L21" s="104">
        <f>'K-8 (combined)'!I12</f>
        <v>0</v>
      </c>
      <c r="M21" s="104">
        <f>'K-8 (combined)'!J12</f>
        <v>0</v>
      </c>
      <c r="N21" s="104">
        <f>'K-8 (combined)'!K12</f>
        <v>0</v>
      </c>
      <c r="O21" s="104">
        <f>'K-8 (combined)'!L12</f>
        <v>0</v>
      </c>
      <c r="P21" s="107">
        <f t="shared" si="0"/>
        <v>0</v>
      </c>
      <c r="Q21" s="205"/>
      <c r="R21" s="205"/>
      <c r="S21" s="206"/>
      <c r="T21" s="207"/>
      <c r="U21" s="205"/>
      <c r="V21" s="206"/>
      <c r="W21" s="211"/>
      <c r="X21" s="212"/>
      <c r="Y21" s="212"/>
      <c r="Z21" s="213"/>
    </row>
    <row r="22" spans="1:26" ht="24" customHeight="1" x14ac:dyDescent="0.3">
      <c r="A22" s="160" t="str">
        <f>'Weekly Menus'!A14</f>
        <v>Fruit Selection</v>
      </c>
      <c r="B22" s="120"/>
      <c r="C22" s="130" t="str">
        <f>'K-8 (combined)'!B13</f>
        <v>1/2 cup</v>
      </c>
      <c r="D22" s="122"/>
      <c r="E22" s="123"/>
      <c r="F22" s="124"/>
      <c r="G22" s="106">
        <f>'K-8 (combined)'!C13</f>
        <v>0</v>
      </c>
      <c r="H22" s="104">
        <f>'K-8 (combined)'!D13</f>
        <v>0</v>
      </c>
      <c r="I22" s="104">
        <f>'K-8 (combined)'!E13</f>
        <v>0.5</v>
      </c>
      <c r="J22" s="104">
        <f>'K-8 (combined)'!G13</f>
        <v>0</v>
      </c>
      <c r="K22" s="104">
        <f>'K-8 (combined)'!H13</f>
        <v>0</v>
      </c>
      <c r="L22" s="104">
        <f>'K-8 (combined)'!I13</f>
        <v>0</v>
      </c>
      <c r="M22" s="104">
        <f>'K-8 (combined)'!J13</f>
        <v>0</v>
      </c>
      <c r="N22" s="104">
        <f>'K-8 (combined)'!K13</f>
        <v>0</v>
      </c>
      <c r="O22" s="104">
        <f>'K-8 (combined)'!L13</f>
        <v>0</v>
      </c>
      <c r="P22" s="107">
        <f t="shared" si="0"/>
        <v>0</v>
      </c>
      <c r="Q22" s="205"/>
      <c r="R22" s="205"/>
      <c r="S22" s="206"/>
      <c r="T22" s="207"/>
      <c r="U22" s="205"/>
      <c r="V22" s="206"/>
      <c r="W22" s="211"/>
      <c r="X22" s="212"/>
      <c r="Y22" s="212"/>
      <c r="Z22" s="213"/>
    </row>
    <row r="23" spans="1:26" ht="24" customHeight="1" x14ac:dyDescent="0.3">
      <c r="A23" s="160" t="str">
        <f>'Weekly Menus'!A15</f>
        <v>Milk Selection</v>
      </c>
      <c r="B23" s="120"/>
      <c r="C23" s="130" t="str">
        <f>'K-8 (combined)'!B14</f>
        <v xml:space="preserve">8 oz. </v>
      </c>
      <c r="D23" s="122"/>
      <c r="E23" s="123"/>
      <c r="F23" s="124"/>
      <c r="G23" s="106">
        <f>'K-8 (combined)'!C14</f>
        <v>0</v>
      </c>
      <c r="H23" s="104">
        <f>'K-8 (combined)'!D14</f>
        <v>0</v>
      </c>
      <c r="I23" s="104">
        <f>'K-8 (combined)'!E14</f>
        <v>0</v>
      </c>
      <c r="J23" s="104">
        <f>'K-8 (combined)'!G14</f>
        <v>0</v>
      </c>
      <c r="K23" s="104">
        <f>'K-8 (combined)'!H14</f>
        <v>0</v>
      </c>
      <c r="L23" s="104">
        <f>'K-8 (combined)'!I14</f>
        <v>0</v>
      </c>
      <c r="M23" s="104">
        <f>'K-8 (combined)'!J14</f>
        <v>0</v>
      </c>
      <c r="N23" s="104">
        <f>'K-8 (combined)'!K14</f>
        <v>0</v>
      </c>
      <c r="O23" s="104">
        <f>'K-8 (combined)'!L14</f>
        <v>0</v>
      </c>
      <c r="P23" s="107">
        <f t="shared" si="0"/>
        <v>0</v>
      </c>
      <c r="Q23" s="205"/>
      <c r="R23" s="205"/>
      <c r="S23" s="206"/>
      <c r="T23" s="207"/>
      <c r="U23" s="205"/>
      <c r="V23" s="206"/>
      <c r="W23" s="211"/>
      <c r="X23" s="212"/>
      <c r="Y23" s="212"/>
      <c r="Z23" s="213"/>
    </row>
    <row r="24" spans="1:26" ht="24" customHeight="1" x14ac:dyDescent="0.3">
      <c r="A24" s="160">
        <f>'Weekly Menus'!A16</f>
        <v>0</v>
      </c>
      <c r="B24" s="120"/>
      <c r="C24" s="130">
        <f>'K-8 (combined)'!B15</f>
        <v>0</v>
      </c>
      <c r="D24" s="122"/>
      <c r="E24" s="123"/>
      <c r="F24" s="124"/>
      <c r="G24" s="106">
        <f>'K-8 (combined)'!C15</f>
        <v>0</v>
      </c>
      <c r="H24" s="104">
        <f>'K-8 (combined)'!D15</f>
        <v>0</v>
      </c>
      <c r="I24" s="104">
        <f>'K-8 (combined)'!E15</f>
        <v>0</v>
      </c>
      <c r="J24" s="104">
        <f>'K-8 (combined)'!G15</f>
        <v>0</v>
      </c>
      <c r="K24" s="104">
        <f>'K-8 (combined)'!H15</f>
        <v>0</v>
      </c>
      <c r="L24" s="104">
        <f>'K-8 (combined)'!I15</f>
        <v>0</v>
      </c>
      <c r="M24" s="104">
        <f>'K-8 (combined)'!J15</f>
        <v>0</v>
      </c>
      <c r="N24" s="104">
        <f>'K-8 (combined)'!K15</f>
        <v>0</v>
      </c>
      <c r="O24" s="104">
        <f>'K-8 (combined)'!L15</f>
        <v>0</v>
      </c>
      <c r="P24" s="107">
        <f t="shared" si="0"/>
        <v>0</v>
      </c>
      <c r="Q24" s="205"/>
      <c r="R24" s="205"/>
      <c r="S24" s="206"/>
      <c r="T24" s="207"/>
      <c r="U24" s="205"/>
      <c r="V24" s="206"/>
      <c r="W24" s="211"/>
      <c r="X24" s="212"/>
      <c r="Y24" s="212"/>
      <c r="Z24" s="213"/>
    </row>
    <row r="25" spans="1:26" ht="24" customHeight="1" x14ac:dyDescent="0.3">
      <c r="A25" s="160">
        <f>'Weekly Menus'!A17</f>
        <v>0</v>
      </c>
      <c r="B25" s="120"/>
      <c r="C25" s="130">
        <f>'K-8 (combined)'!B16</f>
        <v>0</v>
      </c>
      <c r="D25" s="122"/>
      <c r="E25" s="123"/>
      <c r="F25" s="124"/>
      <c r="G25" s="106">
        <f>'K-8 (combined)'!C16</f>
        <v>0</v>
      </c>
      <c r="H25" s="104">
        <f>'K-8 (combined)'!D16</f>
        <v>0</v>
      </c>
      <c r="I25" s="104">
        <f>'K-8 (combined)'!E16</f>
        <v>0</v>
      </c>
      <c r="J25" s="104">
        <f>'K-8 (combined)'!G16</f>
        <v>0</v>
      </c>
      <c r="K25" s="104">
        <f>'K-8 (combined)'!H16</f>
        <v>0</v>
      </c>
      <c r="L25" s="104">
        <f>'K-8 (combined)'!I16</f>
        <v>0</v>
      </c>
      <c r="M25" s="104">
        <f>'K-8 (combined)'!J16</f>
        <v>0</v>
      </c>
      <c r="N25" s="104">
        <f>'K-8 (combined)'!K16</f>
        <v>0</v>
      </c>
      <c r="O25" s="104">
        <f>'K-8 (combined)'!L16</f>
        <v>0</v>
      </c>
      <c r="P25" s="107">
        <f t="shared" si="0"/>
        <v>0</v>
      </c>
      <c r="Q25" s="205"/>
      <c r="R25" s="205"/>
      <c r="S25" s="206"/>
      <c r="T25" s="207"/>
      <c r="U25" s="205"/>
      <c r="V25" s="206"/>
      <c r="W25" s="208"/>
      <c r="X25" s="208"/>
      <c r="Y25" s="208"/>
      <c r="Z25" s="209"/>
    </row>
    <row r="26" spans="1:26" ht="24" customHeight="1" x14ac:dyDescent="0.3">
      <c r="A26" s="160">
        <f>'Weekly Menus'!A18</f>
        <v>0</v>
      </c>
      <c r="B26" s="120"/>
      <c r="C26" s="130">
        <f>'K-8 (combined)'!B17</f>
        <v>0</v>
      </c>
      <c r="D26" s="122"/>
      <c r="E26" s="123"/>
      <c r="F26" s="124"/>
      <c r="G26" s="106">
        <f>'K-8 (combined)'!C17</f>
        <v>0</v>
      </c>
      <c r="H26" s="104">
        <f>'K-8 (combined)'!D17</f>
        <v>0</v>
      </c>
      <c r="I26" s="104">
        <f>'K-8 (combined)'!E17</f>
        <v>0</v>
      </c>
      <c r="J26" s="104">
        <f>'K-8 (combined)'!G17</f>
        <v>0</v>
      </c>
      <c r="K26" s="104">
        <f>'K-8 (combined)'!H17</f>
        <v>0</v>
      </c>
      <c r="L26" s="104">
        <f>'K-8 (combined)'!I17</f>
        <v>0</v>
      </c>
      <c r="M26" s="104">
        <f>'K-8 (combined)'!J17</f>
        <v>0</v>
      </c>
      <c r="N26" s="104">
        <f>'K-8 (combined)'!K17</f>
        <v>0</v>
      </c>
      <c r="O26" s="104">
        <f>'K-8 (combined)'!L17</f>
        <v>0</v>
      </c>
      <c r="P26" s="107">
        <f t="shared" si="0"/>
        <v>0</v>
      </c>
      <c r="Q26" s="205"/>
      <c r="R26" s="205"/>
      <c r="S26" s="206"/>
      <c r="T26" s="207"/>
      <c r="U26" s="205"/>
      <c r="V26" s="206"/>
      <c r="W26" s="208"/>
      <c r="X26" s="208"/>
      <c r="Y26" s="208"/>
      <c r="Z26" s="209"/>
    </row>
    <row r="27" spans="1:26" ht="24" customHeight="1" x14ac:dyDescent="0.3">
      <c r="A27" s="160">
        <f>'Weekly Menus'!A19</f>
        <v>0</v>
      </c>
      <c r="B27" s="120"/>
      <c r="C27" s="130">
        <f>'K-8 (combined)'!B18</f>
        <v>0</v>
      </c>
      <c r="D27" s="122"/>
      <c r="E27" s="123"/>
      <c r="F27" s="124"/>
      <c r="G27" s="106">
        <f>'K-8 (combined)'!C18</f>
        <v>0</v>
      </c>
      <c r="H27" s="104">
        <f>'K-8 (combined)'!D18</f>
        <v>0</v>
      </c>
      <c r="I27" s="104">
        <f>'K-8 (combined)'!E18</f>
        <v>0</v>
      </c>
      <c r="J27" s="104">
        <f>'K-8 (combined)'!G18</f>
        <v>0</v>
      </c>
      <c r="K27" s="104">
        <f>'K-8 (combined)'!H18</f>
        <v>0</v>
      </c>
      <c r="L27" s="104">
        <f>'K-8 (combined)'!I18</f>
        <v>0</v>
      </c>
      <c r="M27" s="104">
        <f>'K-8 (combined)'!J18</f>
        <v>0</v>
      </c>
      <c r="N27" s="104">
        <f>'K-8 (combined)'!K18</f>
        <v>0</v>
      </c>
      <c r="O27" s="104">
        <f>'K-8 (combined)'!L18</f>
        <v>0</v>
      </c>
      <c r="P27" s="107">
        <f t="shared" si="0"/>
        <v>0</v>
      </c>
      <c r="Q27" s="205"/>
      <c r="R27" s="205"/>
      <c r="S27" s="206"/>
      <c r="T27" s="207"/>
      <c r="U27" s="205"/>
      <c r="V27" s="206"/>
      <c r="W27" s="208"/>
      <c r="X27" s="208"/>
      <c r="Y27" s="208"/>
      <c r="Z27" s="209"/>
    </row>
    <row r="28" spans="1:26" ht="24" customHeight="1" x14ac:dyDescent="0.3">
      <c r="A28" s="160">
        <f>'Weekly Menus'!A20</f>
        <v>0</v>
      </c>
      <c r="B28" s="120"/>
      <c r="C28" s="130">
        <f>'K-8 (combined)'!B19</f>
        <v>0</v>
      </c>
      <c r="D28" s="122"/>
      <c r="E28" s="123"/>
      <c r="F28" s="124"/>
      <c r="G28" s="106">
        <f>'K-8 (combined)'!C19</f>
        <v>0</v>
      </c>
      <c r="H28" s="104">
        <f>'K-8 (combined)'!D19</f>
        <v>0</v>
      </c>
      <c r="I28" s="104">
        <f>'K-8 (combined)'!E19</f>
        <v>0</v>
      </c>
      <c r="J28" s="104">
        <f>'K-8 (combined)'!G19</f>
        <v>0</v>
      </c>
      <c r="K28" s="104">
        <f>'K-8 (combined)'!H19</f>
        <v>0</v>
      </c>
      <c r="L28" s="104">
        <f>'K-8 (combined)'!I19</f>
        <v>0</v>
      </c>
      <c r="M28" s="104">
        <f>'K-8 (combined)'!J19</f>
        <v>0</v>
      </c>
      <c r="N28" s="104">
        <f>'K-8 (combined)'!K19</f>
        <v>0</v>
      </c>
      <c r="O28" s="104">
        <f>'K-8 (combined)'!L19</f>
        <v>0</v>
      </c>
      <c r="P28" s="107">
        <f t="shared" si="0"/>
        <v>0</v>
      </c>
      <c r="Q28" s="205"/>
      <c r="R28" s="205"/>
      <c r="S28" s="206"/>
      <c r="T28" s="207"/>
      <c r="U28" s="205"/>
      <c r="V28" s="206"/>
      <c r="W28" s="208"/>
      <c r="X28" s="208"/>
      <c r="Y28" s="208"/>
      <c r="Z28" s="209"/>
    </row>
    <row r="29" spans="1:26" ht="24" customHeight="1" x14ac:dyDescent="0.3">
      <c r="A29" s="160">
        <f>'Weekly Menus'!A21</f>
        <v>0</v>
      </c>
      <c r="B29" s="120"/>
      <c r="C29" s="130">
        <f>'K-8 (combined)'!B20</f>
        <v>0</v>
      </c>
      <c r="D29" s="122"/>
      <c r="E29" s="123"/>
      <c r="F29" s="124"/>
      <c r="G29" s="106">
        <f>'K-8 (combined)'!C20</f>
        <v>0</v>
      </c>
      <c r="H29" s="104">
        <f>'K-8 (combined)'!D20</f>
        <v>0</v>
      </c>
      <c r="I29" s="104">
        <f>'K-8 (combined)'!E20</f>
        <v>0</v>
      </c>
      <c r="J29" s="104">
        <f>'K-8 (combined)'!G20</f>
        <v>0</v>
      </c>
      <c r="K29" s="104">
        <f>'K-8 (combined)'!H20</f>
        <v>0</v>
      </c>
      <c r="L29" s="104">
        <f>'K-8 (combined)'!I20</f>
        <v>0</v>
      </c>
      <c r="M29" s="104">
        <f>'K-8 (combined)'!J20</f>
        <v>0</v>
      </c>
      <c r="N29" s="104">
        <f>'K-8 (combined)'!K20</f>
        <v>0</v>
      </c>
      <c r="O29" s="104">
        <f>'K-8 (combined)'!L20</f>
        <v>0</v>
      </c>
      <c r="P29" s="107">
        <f t="shared" si="0"/>
        <v>0</v>
      </c>
      <c r="Q29" s="205"/>
      <c r="R29" s="205"/>
      <c r="S29" s="206"/>
      <c r="T29" s="207"/>
      <c r="U29" s="205"/>
      <c r="V29" s="206"/>
      <c r="W29" s="208"/>
      <c r="X29" s="208"/>
      <c r="Y29" s="208"/>
      <c r="Z29" s="209"/>
    </row>
    <row r="30" spans="1:26" ht="24" customHeight="1" x14ac:dyDescent="0.3">
      <c r="A30" s="160">
        <f>'Weekly Menus'!A22</f>
        <v>0</v>
      </c>
      <c r="B30" s="120"/>
      <c r="C30" s="130">
        <f>'K-8 (combined)'!B21</f>
        <v>0</v>
      </c>
      <c r="D30" s="122"/>
      <c r="E30" s="123"/>
      <c r="F30" s="124"/>
      <c r="G30" s="106">
        <f>'K-8 (combined)'!C21</f>
        <v>0</v>
      </c>
      <c r="H30" s="104">
        <f>'K-8 (combined)'!D21</f>
        <v>0</v>
      </c>
      <c r="I30" s="104">
        <f>'K-8 (combined)'!E21</f>
        <v>0</v>
      </c>
      <c r="J30" s="104">
        <f>'K-8 (combined)'!G21</f>
        <v>0</v>
      </c>
      <c r="K30" s="104">
        <f>'K-8 (combined)'!H21</f>
        <v>0</v>
      </c>
      <c r="L30" s="104">
        <f>'K-8 (combined)'!I21</f>
        <v>0</v>
      </c>
      <c r="M30" s="104">
        <f>'K-8 (combined)'!J21</f>
        <v>0</v>
      </c>
      <c r="N30" s="104">
        <f>'K-8 (combined)'!K21</f>
        <v>0</v>
      </c>
      <c r="O30" s="104">
        <f>'K-8 (combined)'!L21</f>
        <v>0</v>
      </c>
      <c r="P30" s="107">
        <f t="shared" si="0"/>
        <v>0</v>
      </c>
      <c r="Q30" s="205"/>
      <c r="R30" s="205"/>
      <c r="S30" s="206"/>
      <c r="T30" s="207"/>
      <c r="U30" s="205"/>
      <c r="V30" s="206"/>
      <c r="W30" s="208"/>
      <c r="X30" s="208"/>
      <c r="Y30" s="208"/>
      <c r="Z30" s="209"/>
    </row>
    <row r="31" spans="1:26" ht="24" customHeight="1" x14ac:dyDescent="0.3">
      <c r="A31" s="160">
        <f>'Weekly Menus'!A23</f>
        <v>0</v>
      </c>
      <c r="B31" s="120"/>
      <c r="C31" s="130">
        <f>'K-8 (combined)'!B22</f>
        <v>0</v>
      </c>
      <c r="D31" s="122"/>
      <c r="E31" s="123"/>
      <c r="F31" s="124"/>
      <c r="G31" s="106">
        <f>'K-8 (combined)'!C22</f>
        <v>0</v>
      </c>
      <c r="H31" s="104">
        <f>'K-8 (combined)'!D22</f>
        <v>0</v>
      </c>
      <c r="I31" s="104">
        <f>'K-8 (combined)'!E22</f>
        <v>0</v>
      </c>
      <c r="J31" s="104">
        <f>'K-8 (combined)'!G22</f>
        <v>0</v>
      </c>
      <c r="K31" s="104">
        <f>'K-8 (combined)'!H22</f>
        <v>0</v>
      </c>
      <c r="L31" s="104">
        <f>'K-8 (combined)'!I22</f>
        <v>0</v>
      </c>
      <c r="M31" s="104">
        <f>'K-8 (combined)'!J22</f>
        <v>0</v>
      </c>
      <c r="N31" s="104">
        <f>'K-8 (combined)'!K22</f>
        <v>0</v>
      </c>
      <c r="O31" s="104">
        <f>'K-8 (combined)'!L22</f>
        <v>0</v>
      </c>
      <c r="P31" s="107">
        <f t="shared" si="0"/>
        <v>0</v>
      </c>
      <c r="Q31" s="205"/>
      <c r="R31" s="205"/>
      <c r="S31" s="206"/>
      <c r="T31" s="207"/>
      <c r="U31" s="205"/>
      <c r="V31" s="206"/>
      <c r="W31" s="208"/>
      <c r="X31" s="208"/>
      <c r="Y31" s="208"/>
      <c r="Z31" s="209"/>
    </row>
    <row r="32" spans="1:26" ht="24" customHeight="1" thickBot="1" x14ac:dyDescent="0.35">
      <c r="A32" s="160">
        <f>'Weekly Menus'!A24</f>
        <v>0</v>
      </c>
      <c r="B32" s="120"/>
      <c r="C32" s="130">
        <f>'K-8 (combined)'!B23</f>
        <v>0</v>
      </c>
      <c r="D32" s="122"/>
      <c r="E32" s="123"/>
      <c r="F32" s="124"/>
      <c r="G32" s="106">
        <f>'K-8 (combined)'!C23</f>
        <v>0</v>
      </c>
      <c r="H32" s="104">
        <f>'K-8 (combined)'!D23</f>
        <v>0</v>
      </c>
      <c r="I32" s="104">
        <f>'K-8 (combined)'!E23</f>
        <v>0</v>
      </c>
      <c r="J32" s="104">
        <f>'K-8 (combined)'!G23</f>
        <v>0</v>
      </c>
      <c r="K32" s="104">
        <f>'K-8 (combined)'!H23</f>
        <v>0</v>
      </c>
      <c r="L32" s="104">
        <f>'K-8 (combined)'!I23</f>
        <v>0</v>
      </c>
      <c r="M32" s="104">
        <f>'K-8 (combined)'!J23</f>
        <v>0</v>
      </c>
      <c r="N32" s="104">
        <f>'K-8 (combined)'!K23</f>
        <v>0</v>
      </c>
      <c r="O32" s="104">
        <f>'K-8 (combined)'!L23</f>
        <v>0</v>
      </c>
      <c r="P32" s="107">
        <f t="shared" si="0"/>
        <v>0</v>
      </c>
      <c r="Q32" s="205"/>
      <c r="R32" s="205"/>
      <c r="S32" s="206"/>
      <c r="T32" s="207"/>
      <c r="U32" s="205"/>
      <c r="V32" s="206"/>
      <c r="W32" s="208"/>
      <c r="X32" s="208"/>
      <c r="Y32" s="208"/>
      <c r="Z32" s="209"/>
    </row>
    <row r="33" spans="1:26" ht="24" customHeight="1" x14ac:dyDescent="0.3">
      <c r="A33" s="190" t="s">
        <v>57</v>
      </c>
      <c r="B33" s="191"/>
      <c r="C33" s="191"/>
      <c r="D33" s="191"/>
      <c r="E33" s="191"/>
      <c r="F33" s="191"/>
      <c r="G33" s="105"/>
      <c r="H33" s="105"/>
      <c r="I33" s="105"/>
      <c r="J33" s="105"/>
      <c r="K33" s="105"/>
      <c r="L33" s="105"/>
      <c r="M33" s="105"/>
      <c r="N33" s="105"/>
      <c r="O33" s="105"/>
      <c r="P33" s="112"/>
      <c r="Q33" s="192" t="s">
        <v>59</v>
      </c>
      <c r="R33" s="193"/>
      <c r="S33" s="193"/>
      <c r="T33" s="193"/>
      <c r="U33" s="193"/>
      <c r="V33" s="193"/>
      <c r="W33" s="193"/>
      <c r="X33" s="193"/>
      <c r="Y33" s="193"/>
      <c r="Z33" s="194"/>
    </row>
    <row r="34" spans="1:26" ht="24" customHeight="1" x14ac:dyDescent="0.3">
      <c r="A34" s="201" t="s">
        <v>56</v>
      </c>
      <c r="B34" s="202"/>
      <c r="C34" s="202"/>
      <c r="D34" s="202"/>
      <c r="E34" s="202"/>
      <c r="F34" s="202"/>
      <c r="G34" s="102">
        <f>FLOOR(SUM(G15:G32),0.25)</f>
        <v>2</v>
      </c>
      <c r="H34" s="102">
        <f>FLOOR(SUM(H15:H32),0.25)</f>
        <v>3</v>
      </c>
      <c r="I34" s="102">
        <f t="shared" ref="I34:P34" si="1">SUM(I15:I32)</f>
        <v>1</v>
      </c>
      <c r="J34" s="102">
        <f t="shared" si="1"/>
        <v>0.5</v>
      </c>
      <c r="K34" s="102">
        <f t="shared" si="1"/>
        <v>0.75</v>
      </c>
      <c r="L34" s="102">
        <f t="shared" si="1"/>
        <v>0</v>
      </c>
      <c r="M34" s="102">
        <f t="shared" si="1"/>
        <v>0</v>
      </c>
      <c r="N34" s="102">
        <f t="shared" si="1"/>
        <v>0</v>
      </c>
      <c r="O34" s="102">
        <f t="shared" si="1"/>
        <v>0</v>
      </c>
      <c r="P34" s="110">
        <f t="shared" si="1"/>
        <v>1.25</v>
      </c>
      <c r="Q34" s="195"/>
      <c r="R34" s="196"/>
      <c r="S34" s="196"/>
      <c r="T34" s="196"/>
      <c r="U34" s="196"/>
      <c r="V34" s="196"/>
      <c r="W34" s="196"/>
      <c r="X34" s="196"/>
      <c r="Y34" s="196"/>
      <c r="Z34" s="197"/>
    </row>
    <row r="35" spans="1:26" ht="24" customHeight="1" thickBot="1" x14ac:dyDescent="0.35">
      <c r="A35" s="203" t="s">
        <v>64</v>
      </c>
      <c r="B35" s="204"/>
      <c r="C35" s="204"/>
      <c r="D35" s="204"/>
      <c r="E35" s="204"/>
      <c r="F35" s="204"/>
      <c r="G35" s="103">
        <f>SUM(G34)</f>
        <v>2</v>
      </c>
      <c r="H35" s="103">
        <f t="shared" ref="H35:P35" si="2">SUM(H34)</f>
        <v>3</v>
      </c>
      <c r="I35" s="103">
        <f t="shared" si="2"/>
        <v>1</v>
      </c>
      <c r="J35" s="103">
        <f t="shared" si="2"/>
        <v>0.5</v>
      </c>
      <c r="K35" s="103">
        <f t="shared" si="2"/>
        <v>0.75</v>
      </c>
      <c r="L35" s="103">
        <f t="shared" si="2"/>
        <v>0</v>
      </c>
      <c r="M35" s="103">
        <f t="shared" si="2"/>
        <v>0</v>
      </c>
      <c r="N35" s="103">
        <f t="shared" si="2"/>
        <v>0</v>
      </c>
      <c r="O35" s="103">
        <f t="shared" si="2"/>
        <v>0</v>
      </c>
      <c r="P35" s="111">
        <f t="shared" si="2"/>
        <v>1.25</v>
      </c>
      <c r="Q35" s="198"/>
      <c r="R35" s="199"/>
      <c r="S35" s="199"/>
      <c r="T35" s="199"/>
      <c r="U35" s="199"/>
      <c r="V35" s="199"/>
      <c r="W35" s="199"/>
      <c r="X35" s="199"/>
      <c r="Y35" s="199"/>
      <c r="Z35" s="200"/>
    </row>
    <row r="36" spans="1:26" ht="15" thickBot="1" x14ac:dyDescent="0.35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</row>
    <row r="37" spans="1:26" s="100" customFormat="1" ht="24" customHeight="1" x14ac:dyDescent="0.3">
      <c r="A37" s="286" t="s">
        <v>70</v>
      </c>
      <c r="B37" s="287"/>
      <c r="C37" s="287"/>
      <c r="D37" s="287"/>
      <c r="E37" s="287"/>
      <c r="F37" s="287"/>
      <c r="G37" s="287"/>
      <c r="H37" s="287"/>
      <c r="I37" s="287"/>
      <c r="J37" s="287"/>
      <c r="K37" s="287"/>
      <c r="L37" s="287"/>
      <c r="M37" s="287"/>
      <c r="N37" s="287"/>
      <c r="O37" s="287"/>
      <c r="P37" s="287"/>
      <c r="Q37" s="287"/>
      <c r="R37" s="287"/>
      <c r="S37" s="287"/>
      <c r="T37" s="287"/>
      <c r="U37" s="287"/>
      <c r="V37" s="287"/>
      <c r="W37" s="287"/>
      <c r="X37" s="287"/>
      <c r="Y37" s="287"/>
      <c r="Z37" s="288"/>
    </row>
    <row r="38" spans="1:26" s="100" customFormat="1" ht="15" customHeight="1" x14ac:dyDescent="0.3">
      <c r="A38" s="138"/>
      <c r="B38" s="139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40"/>
      <c r="O38" s="140"/>
      <c r="P38" s="140"/>
      <c r="Q38" s="141"/>
      <c r="R38" s="141"/>
      <c r="S38" s="141"/>
      <c r="T38" s="141"/>
      <c r="U38" s="141"/>
      <c r="V38" s="141"/>
      <c r="W38" s="141"/>
      <c r="X38" s="141"/>
      <c r="Y38" s="141"/>
      <c r="Z38" s="142"/>
    </row>
    <row r="39" spans="1:26" s="100" customFormat="1" ht="15" customHeight="1" x14ac:dyDescent="0.3">
      <c r="A39" s="158" t="s">
        <v>61</v>
      </c>
      <c r="B39" s="144" t="s">
        <v>6</v>
      </c>
      <c r="C39" s="145"/>
      <c r="D39" s="139"/>
      <c r="E39" s="145"/>
      <c r="F39" s="145"/>
      <c r="G39" s="146"/>
      <c r="H39" s="146"/>
      <c r="I39" s="146"/>
      <c r="J39" s="146"/>
      <c r="K39" s="139"/>
      <c r="L39" s="139"/>
      <c r="M39" s="139"/>
      <c r="N39" s="140"/>
      <c r="O39" s="140"/>
      <c r="P39" s="140"/>
      <c r="Q39" s="146"/>
      <c r="R39" s="146"/>
      <c r="S39" s="146"/>
      <c r="T39" s="146"/>
      <c r="U39" s="146"/>
      <c r="V39" s="146"/>
      <c r="W39" s="146"/>
      <c r="X39" s="146"/>
      <c r="Y39" s="146"/>
      <c r="Z39" s="147"/>
    </row>
    <row r="40" spans="1:26" s="100" customFormat="1" ht="15" customHeight="1" x14ac:dyDescent="0.3">
      <c r="A40" s="158"/>
      <c r="B40" s="145"/>
      <c r="C40" s="145"/>
      <c r="D40" s="145"/>
      <c r="E40" s="145"/>
      <c r="F40" s="145"/>
      <c r="G40" s="145"/>
      <c r="H40" s="144"/>
      <c r="I40" s="145"/>
      <c r="J40" s="139"/>
      <c r="K40" s="139"/>
      <c r="L40" s="139"/>
      <c r="M40" s="139"/>
      <c r="N40" s="140"/>
      <c r="O40" s="140"/>
      <c r="P40" s="140"/>
      <c r="Q40" s="146"/>
      <c r="R40" s="146"/>
      <c r="S40" s="146"/>
      <c r="T40" s="146"/>
      <c r="U40" s="146"/>
      <c r="V40" s="146"/>
      <c r="W40" s="146"/>
      <c r="X40" s="146"/>
      <c r="Y40" s="146"/>
      <c r="Z40" s="147"/>
    </row>
    <row r="41" spans="1:26" s="100" customFormat="1" ht="15" customHeight="1" thickBot="1" x14ac:dyDescent="0.35">
      <c r="A41" s="158" t="s">
        <v>58</v>
      </c>
      <c r="B41" s="145"/>
      <c r="C41" s="145"/>
      <c r="D41" s="145"/>
      <c r="E41" s="145"/>
      <c r="F41" s="145"/>
      <c r="G41" s="145"/>
      <c r="H41" s="144"/>
      <c r="I41" s="145"/>
      <c r="J41" s="139"/>
      <c r="K41" s="139"/>
      <c r="L41" s="139"/>
      <c r="M41" s="139"/>
      <c r="N41" s="140"/>
      <c r="O41" s="140"/>
      <c r="P41" s="140"/>
      <c r="Q41" s="146"/>
      <c r="R41" s="146"/>
      <c r="S41" s="146"/>
      <c r="T41" s="146"/>
      <c r="U41" s="146"/>
      <c r="V41" s="146"/>
      <c r="W41" s="146"/>
      <c r="X41" s="146"/>
      <c r="Y41" s="146"/>
      <c r="Z41" s="147"/>
    </row>
    <row r="42" spans="1:26" s="100" customFormat="1" ht="15" customHeight="1" thickBot="1" x14ac:dyDescent="0.35">
      <c r="A42" s="158"/>
      <c r="B42" s="145"/>
      <c r="C42" s="145"/>
      <c r="D42" s="145"/>
      <c r="E42" s="289" t="s">
        <v>54</v>
      </c>
      <c r="F42" s="290"/>
      <c r="G42" s="290"/>
      <c r="H42" s="290"/>
      <c r="I42" s="290"/>
      <c r="J42" s="290"/>
      <c r="K42" s="290"/>
      <c r="L42" s="290"/>
      <c r="M42" s="291"/>
      <c r="N42" s="139"/>
      <c r="O42" s="139"/>
      <c r="P42" s="292" t="s">
        <v>55</v>
      </c>
      <c r="Q42" s="293"/>
      <c r="R42" s="293"/>
      <c r="S42" s="293"/>
      <c r="T42" s="293"/>
      <c r="U42" s="293"/>
      <c r="V42" s="293"/>
      <c r="W42" s="293"/>
      <c r="X42" s="294"/>
      <c r="Y42" s="146"/>
      <c r="Z42" s="147"/>
    </row>
    <row r="43" spans="1:26" s="100" customFormat="1" ht="15" customHeight="1" x14ac:dyDescent="0.3">
      <c r="A43" s="159" t="s">
        <v>128</v>
      </c>
      <c r="B43" s="148"/>
      <c r="C43" s="148"/>
      <c r="D43" s="149"/>
      <c r="E43" s="268"/>
      <c r="F43" s="269"/>
      <c r="G43" s="269"/>
      <c r="H43" s="272" t="s">
        <v>130</v>
      </c>
      <c r="I43" s="272"/>
      <c r="J43" s="274" t="s">
        <v>25</v>
      </c>
      <c r="K43" s="274"/>
      <c r="L43" s="274" t="s">
        <v>26</v>
      </c>
      <c r="M43" s="276"/>
      <c r="N43" s="150"/>
      <c r="O43" s="151"/>
      <c r="P43" s="278"/>
      <c r="Q43" s="279"/>
      <c r="R43" s="280"/>
      <c r="S43" s="284" t="s">
        <v>130</v>
      </c>
      <c r="T43" s="284"/>
      <c r="U43" s="295" t="s">
        <v>25</v>
      </c>
      <c r="V43" s="295"/>
      <c r="W43" s="295" t="s">
        <v>26</v>
      </c>
      <c r="X43" s="297"/>
      <c r="Y43" s="146"/>
      <c r="Z43" s="147"/>
    </row>
    <row r="44" spans="1:26" s="100" customFormat="1" ht="15" customHeight="1" x14ac:dyDescent="0.3">
      <c r="A44" s="159" t="s">
        <v>129</v>
      </c>
      <c r="B44" s="148"/>
      <c r="C44" s="148"/>
      <c r="D44" s="149"/>
      <c r="E44" s="270"/>
      <c r="F44" s="271"/>
      <c r="G44" s="271"/>
      <c r="H44" s="273"/>
      <c r="I44" s="273"/>
      <c r="J44" s="275"/>
      <c r="K44" s="275"/>
      <c r="L44" s="275"/>
      <c r="M44" s="277"/>
      <c r="N44" s="152"/>
      <c r="O44" s="152"/>
      <c r="P44" s="281"/>
      <c r="Q44" s="282"/>
      <c r="R44" s="283"/>
      <c r="S44" s="285"/>
      <c r="T44" s="285"/>
      <c r="U44" s="296"/>
      <c r="V44" s="296"/>
      <c r="W44" s="296"/>
      <c r="X44" s="298"/>
      <c r="Y44" s="146"/>
      <c r="Z44" s="147"/>
    </row>
    <row r="45" spans="1:26" s="100" customFormat="1" ht="15" customHeight="1" x14ac:dyDescent="0.3">
      <c r="A45" s="143"/>
      <c r="B45" s="145"/>
      <c r="C45" s="145"/>
      <c r="D45" s="145"/>
      <c r="E45" s="254" t="s">
        <v>51</v>
      </c>
      <c r="F45" s="255"/>
      <c r="G45" s="255"/>
      <c r="H45" s="267" t="s">
        <v>67</v>
      </c>
      <c r="I45" s="267"/>
      <c r="J45" s="258"/>
      <c r="K45" s="258"/>
      <c r="L45" s="259"/>
      <c r="M45" s="260"/>
      <c r="N45" s="152"/>
      <c r="O45" s="152"/>
      <c r="P45" s="261" t="s">
        <v>51</v>
      </c>
      <c r="Q45" s="262"/>
      <c r="R45" s="262"/>
      <c r="S45" s="267" t="s">
        <v>67</v>
      </c>
      <c r="T45" s="267"/>
      <c r="U45" s="241"/>
      <c r="V45" s="242"/>
      <c r="W45" s="241"/>
      <c r="X45" s="243"/>
      <c r="Y45" s="146"/>
      <c r="Z45" s="147"/>
    </row>
    <row r="46" spans="1:26" s="100" customFormat="1" ht="15" customHeight="1" x14ac:dyDescent="0.3">
      <c r="A46" s="153"/>
      <c r="B46" s="146"/>
      <c r="C46" s="146"/>
      <c r="D46" s="146"/>
      <c r="E46" s="254" t="s">
        <v>52</v>
      </c>
      <c r="F46" s="255"/>
      <c r="G46" s="255"/>
      <c r="H46" s="256"/>
      <c r="I46" s="256"/>
      <c r="J46" s="258"/>
      <c r="K46" s="258"/>
      <c r="L46" s="259"/>
      <c r="M46" s="260"/>
      <c r="N46" s="152"/>
      <c r="O46" s="152"/>
      <c r="P46" s="261" t="s">
        <v>52</v>
      </c>
      <c r="Q46" s="262"/>
      <c r="R46" s="262"/>
      <c r="S46" s="263"/>
      <c r="T46" s="264"/>
      <c r="U46" s="241"/>
      <c r="V46" s="242"/>
      <c r="W46" s="241"/>
      <c r="X46" s="243"/>
      <c r="Y46" s="146"/>
      <c r="Z46" s="147"/>
    </row>
    <row r="47" spans="1:26" s="100" customFormat="1" ht="15" customHeight="1" thickBot="1" x14ac:dyDescent="0.35">
      <c r="A47" s="153"/>
      <c r="B47" s="146"/>
      <c r="C47" s="146"/>
      <c r="D47" s="146"/>
      <c r="E47" s="244" t="s">
        <v>53</v>
      </c>
      <c r="F47" s="245"/>
      <c r="G47" s="245"/>
      <c r="H47" s="257"/>
      <c r="I47" s="257"/>
      <c r="J47" s="246"/>
      <c r="K47" s="246"/>
      <c r="L47" s="247"/>
      <c r="M47" s="248"/>
      <c r="N47" s="152"/>
      <c r="O47" s="152"/>
      <c r="P47" s="249" t="s">
        <v>53</v>
      </c>
      <c r="Q47" s="250"/>
      <c r="R47" s="250"/>
      <c r="S47" s="265"/>
      <c r="T47" s="266"/>
      <c r="U47" s="251"/>
      <c r="V47" s="252"/>
      <c r="W47" s="251"/>
      <c r="X47" s="253"/>
      <c r="Y47" s="146"/>
      <c r="Z47" s="147"/>
    </row>
    <row r="48" spans="1:26" s="100" customFormat="1" ht="15" customHeight="1" thickBot="1" x14ac:dyDescent="0.35">
      <c r="A48" s="154"/>
      <c r="B48" s="155"/>
      <c r="C48" s="155"/>
      <c r="D48" s="155"/>
      <c r="E48" s="155"/>
      <c r="F48" s="155"/>
      <c r="G48" s="155"/>
      <c r="H48" s="155"/>
      <c r="I48" s="155"/>
      <c r="J48" s="155"/>
      <c r="K48" s="155"/>
      <c r="L48" s="156"/>
      <c r="M48" s="156"/>
      <c r="N48" s="157"/>
      <c r="O48" s="157"/>
      <c r="P48" s="157"/>
      <c r="Q48" s="146"/>
      <c r="R48" s="146"/>
      <c r="S48" s="146"/>
      <c r="T48" s="146"/>
      <c r="U48" s="146"/>
      <c r="V48" s="146"/>
      <c r="W48" s="146"/>
      <c r="X48" s="146"/>
      <c r="Y48" s="146"/>
      <c r="Z48" s="147"/>
    </row>
    <row r="49" spans="1:26" s="100" customFormat="1" ht="15" customHeight="1" x14ac:dyDescent="0.3">
      <c r="A49" s="226" t="s">
        <v>65</v>
      </c>
      <c r="B49" s="228" t="s">
        <v>35</v>
      </c>
      <c r="C49" s="230" t="s">
        <v>45</v>
      </c>
      <c r="D49" s="232" t="s">
        <v>43</v>
      </c>
      <c r="E49" s="221"/>
      <c r="F49" s="233"/>
      <c r="G49" s="234" t="s">
        <v>46</v>
      </c>
      <c r="H49" s="235"/>
      <c r="I49" s="235"/>
      <c r="J49" s="235"/>
      <c r="K49" s="235"/>
      <c r="L49" s="235"/>
      <c r="M49" s="235"/>
      <c r="N49" s="235"/>
      <c r="O49" s="235"/>
      <c r="P49" s="236"/>
      <c r="Q49" s="237" t="s">
        <v>36</v>
      </c>
      <c r="R49" s="215"/>
      <c r="S49" s="238"/>
      <c r="T49" s="214" t="s">
        <v>37</v>
      </c>
      <c r="U49" s="215"/>
      <c r="V49" s="216"/>
      <c r="W49" s="220" t="s">
        <v>38</v>
      </c>
      <c r="X49" s="221"/>
      <c r="Y49" s="221"/>
      <c r="Z49" s="222"/>
    </row>
    <row r="50" spans="1:26" s="100" customFormat="1" ht="75" customHeight="1" x14ac:dyDescent="0.3">
      <c r="A50" s="227"/>
      <c r="B50" s="229"/>
      <c r="C50" s="231"/>
      <c r="D50" s="97" t="s">
        <v>39</v>
      </c>
      <c r="E50" s="98" t="s">
        <v>40</v>
      </c>
      <c r="F50" s="101" t="s">
        <v>41</v>
      </c>
      <c r="G50" s="94" t="s">
        <v>0</v>
      </c>
      <c r="H50" s="87" t="s">
        <v>72</v>
      </c>
      <c r="I50" s="87" t="s">
        <v>1</v>
      </c>
      <c r="J50" s="88" t="s">
        <v>47</v>
      </c>
      <c r="K50" s="88" t="s">
        <v>48</v>
      </c>
      <c r="L50" s="88" t="s">
        <v>2</v>
      </c>
      <c r="M50" s="88" t="s">
        <v>3</v>
      </c>
      <c r="N50" s="88" t="s">
        <v>4</v>
      </c>
      <c r="O50" s="88" t="s">
        <v>49</v>
      </c>
      <c r="P50" s="95" t="s">
        <v>50</v>
      </c>
      <c r="Q50" s="239"/>
      <c r="R50" s="218"/>
      <c r="S50" s="240"/>
      <c r="T50" s="217"/>
      <c r="U50" s="218"/>
      <c r="V50" s="219"/>
      <c r="W50" s="223"/>
      <c r="X50" s="224"/>
      <c r="Y50" s="224"/>
      <c r="Z50" s="225"/>
    </row>
    <row r="51" spans="1:26" s="100" customFormat="1" ht="24" customHeight="1" x14ac:dyDescent="0.3">
      <c r="A51" s="160" t="str">
        <f>'Weekly Menus'!B7</f>
        <v>Cheese Pizza</v>
      </c>
      <c r="B51" s="120"/>
      <c r="C51" s="130" t="str">
        <f>'K-8 (combined)'!B35</f>
        <v>1 slice</v>
      </c>
      <c r="D51" s="93"/>
      <c r="E51" s="82"/>
      <c r="F51" s="92"/>
      <c r="G51" s="106">
        <f>'K-8 (combined)'!C35</f>
        <v>2</v>
      </c>
      <c r="H51" s="104">
        <f>'K-8 (combined)'!D35</f>
        <v>2</v>
      </c>
      <c r="I51" s="104">
        <f>'K-8 (combined)'!E35</f>
        <v>0</v>
      </c>
      <c r="J51" s="104">
        <f>'K-8 (combined)'!G35</f>
        <v>0</v>
      </c>
      <c r="K51" s="104">
        <f>'K-8 (combined)'!H35</f>
        <v>0</v>
      </c>
      <c r="L51" s="104">
        <f>'K-8 (combined)'!I35</f>
        <v>0</v>
      </c>
      <c r="M51" s="104">
        <f>'K-8 (combined)'!J35</f>
        <v>0</v>
      </c>
      <c r="N51" s="104">
        <f>'K-8 (combined)'!K35</f>
        <v>0</v>
      </c>
      <c r="O51" s="104">
        <f>'K-8 (combined)'!L35</f>
        <v>0</v>
      </c>
      <c r="P51" s="107">
        <f>SUM(J51:O51)</f>
        <v>0</v>
      </c>
      <c r="Q51" s="205"/>
      <c r="R51" s="205"/>
      <c r="S51" s="206"/>
      <c r="T51" s="207"/>
      <c r="U51" s="205"/>
      <c r="V51" s="206"/>
      <c r="W51" s="211"/>
      <c r="X51" s="212"/>
      <c r="Y51" s="212"/>
      <c r="Z51" s="213"/>
    </row>
    <row r="52" spans="1:26" s="100" customFormat="1" ht="24" customHeight="1" x14ac:dyDescent="0.3">
      <c r="A52" s="160" t="str">
        <f>'Weekly Menus'!B8</f>
        <v>Pepperoni Pizza</v>
      </c>
      <c r="B52" s="120"/>
      <c r="C52" s="130" t="str">
        <f>'K-8 (combined)'!B36</f>
        <v>1 slice</v>
      </c>
      <c r="D52" s="93"/>
      <c r="E52" s="82"/>
      <c r="F52" s="92"/>
      <c r="G52" s="106">
        <f>'K-8 (combined)'!C36</f>
        <v>0</v>
      </c>
      <c r="H52" s="104">
        <f>'K-8 (combined)'!D36</f>
        <v>0</v>
      </c>
      <c r="I52" s="104">
        <f>'K-8 (combined)'!E36</f>
        <v>0</v>
      </c>
      <c r="J52" s="104">
        <f>'K-8 (combined)'!G36</f>
        <v>0</v>
      </c>
      <c r="K52" s="104">
        <f>'K-8 (combined)'!H36</f>
        <v>0</v>
      </c>
      <c r="L52" s="104">
        <f>'K-8 (combined)'!I36</f>
        <v>0</v>
      </c>
      <c r="M52" s="104">
        <f>'K-8 (combined)'!J36</f>
        <v>0</v>
      </c>
      <c r="N52" s="104">
        <f>'K-8 (combined)'!K36</f>
        <v>0</v>
      </c>
      <c r="O52" s="104">
        <f>'K-8 (combined)'!L36</f>
        <v>0</v>
      </c>
      <c r="P52" s="107">
        <f t="shared" ref="P52:P68" si="3">SUM(J52:O52)</f>
        <v>0</v>
      </c>
      <c r="Q52" s="205"/>
      <c r="R52" s="205"/>
      <c r="S52" s="206"/>
      <c r="T52" s="207"/>
      <c r="U52" s="205"/>
      <c r="V52" s="206"/>
      <c r="W52" s="211"/>
      <c r="X52" s="212"/>
      <c r="Y52" s="212"/>
      <c r="Z52" s="213"/>
    </row>
    <row r="53" spans="1:26" s="100" customFormat="1" ht="24" customHeight="1" x14ac:dyDescent="0.3">
      <c r="A53" s="160" t="str">
        <f>'Weekly Menus'!B9</f>
        <v>Chef Special Pizza</v>
      </c>
      <c r="B53" s="120"/>
      <c r="C53" s="130" t="str">
        <f>'K-8 (combined)'!B37</f>
        <v>1 slice</v>
      </c>
      <c r="D53" s="93"/>
      <c r="E53" s="82"/>
      <c r="F53" s="92"/>
      <c r="G53" s="106">
        <f>'K-8 (combined)'!C37</f>
        <v>0</v>
      </c>
      <c r="H53" s="104">
        <f>'K-8 (combined)'!D37</f>
        <v>0</v>
      </c>
      <c r="I53" s="104">
        <f>'K-8 (combined)'!E37</f>
        <v>0</v>
      </c>
      <c r="J53" s="104">
        <f>'K-8 (combined)'!G37</f>
        <v>0</v>
      </c>
      <c r="K53" s="104">
        <f>'K-8 (combined)'!H37</f>
        <v>0</v>
      </c>
      <c r="L53" s="104">
        <f>'K-8 (combined)'!I37</f>
        <v>0</v>
      </c>
      <c r="M53" s="104">
        <f>'K-8 (combined)'!J37</f>
        <v>0</v>
      </c>
      <c r="N53" s="104">
        <f>'K-8 (combined)'!K37</f>
        <v>0</v>
      </c>
      <c r="O53" s="104">
        <f>'K-8 (combined)'!L37</f>
        <v>0</v>
      </c>
      <c r="P53" s="107">
        <f t="shared" si="3"/>
        <v>0</v>
      </c>
      <c r="Q53" s="205"/>
      <c r="R53" s="205"/>
      <c r="S53" s="206"/>
      <c r="T53" s="207"/>
      <c r="U53" s="205"/>
      <c r="V53" s="206"/>
      <c r="W53" s="211"/>
      <c r="X53" s="212"/>
      <c r="Y53" s="212"/>
      <c r="Z53" s="213"/>
    </row>
    <row r="54" spans="1:26" s="100" customFormat="1" ht="24" customHeight="1" x14ac:dyDescent="0.3">
      <c r="A54" s="160" t="str">
        <f>'Weekly Menus'!B10</f>
        <v>Caesar Salad with Romaine</v>
      </c>
      <c r="B54" s="120"/>
      <c r="C54" s="130" t="str">
        <f>'K-8 (combined)'!B38</f>
        <v>1 cup</v>
      </c>
      <c r="D54" s="93"/>
      <c r="E54" s="82"/>
      <c r="F54" s="92"/>
      <c r="G54" s="106">
        <f>'K-8 (combined)'!C38</f>
        <v>0</v>
      </c>
      <c r="H54" s="104">
        <f>'K-8 (combined)'!D38</f>
        <v>0</v>
      </c>
      <c r="I54" s="104">
        <f>'K-8 (combined)'!E38</f>
        <v>0</v>
      </c>
      <c r="J54" s="104">
        <f>'K-8 (combined)'!G38</f>
        <v>0.5</v>
      </c>
      <c r="K54" s="104">
        <f>'K-8 (combined)'!H38</f>
        <v>0</v>
      </c>
      <c r="L54" s="104">
        <f>'K-8 (combined)'!I38</f>
        <v>0</v>
      </c>
      <c r="M54" s="104">
        <f>'K-8 (combined)'!J38</f>
        <v>0</v>
      </c>
      <c r="N54" s="104">
        <f>'K-8 (combined)'!K38</f>
        <v>0</v>
      </c>
      <c r="O54" s="104">
        <f>'K-8 (combined)'!L38</f>
        <v>0</v>
      </c>
      <c r="P54" s="107">
        <f t="shared" si="3"/>
        <v>0.5</v>
      </c>
      <c r="Q54" s="205"/>
      <c r="R54" s="205"/>
      <c r="S54" s="206"/>
      <c r="T54" s="207"/>
      <c r="U54" s="205"/>
      <c r="V54" s="206"/>
      <c r="W54" s="211"/>
      <c r="X54" s="212"/>
      <c r="Y54" s="212"/>
      <c r="Z54" s="213"/>
    </row>
    <row r="55" spans="1:26" s="100" customFormat="1" ht="24" customHeight="1" x14ac:dyDescent="0.3">
      <c r="A55" s="160" t="str">
        <f>'Weekly Menus'!B11</f>
        <v>Fruit Selection</v>
      </c>
      <c r="B55" s="120"/>
      <c r="C55" s="130" t="str">
        <f>'K-8 (combined)'!B39</f>
        <v>1/2 cup</v>
      </c>
      <c r="D55" s="93"/>
      <c r="E55" s="82"/>
      <c r="F55" s="92"/>
      <c r="G55" s="106">
        <f>'K-8 (combined)'!C39</f>
        <v>0</v>
      </c>
      <c r="H55" s="104">
        <f>'K-8 (combined)'!D39</f>
        <v>0</v>
      </c>
      <c r="I55" s="104">
        <f>'K-8 (combined)'!E39</f>
        <v>0.5</v>
      </c>
      <c r="J55" s="104">
        <f>'K-8 (combined)'!G39</f>
        <v>0</v>
      </c>
      <c r="K55" s="104">
        <f>'K-8 (combined)'!H39</f>
        <v>0</v>
      </c>
      <c r="L55" s="104">
        <f>'K-8 (combined)'!I39</f>
        <v>0</v>
      </c>
      <c r="M55" s="104">
        <f>'K-8 (combined)'!J39</f>
        <v>0</v>
      </c>
      <c r="N55" s="104">
        <f>'K-8 (combined)'!K39</f>
        <v>0</v>
      </c>
      <c r="O55" s="104">
        <f>'K-8 (combined)'!L39</f>
        <v>0</v>
      </c>
      <c r="P55" s="107">
        <f t="shared" si="3"/>
        <v>0</v>
      </c>
      <c r="Q55" s="205"/>
      <c r="R55" s="205"/>
      <c r="S55" s="206"/>
      <c r="T55" s="207"/>
      <c r="U55" s="205"/>
      <c r="V55" s="206"/>
      <c r="W55" s="211"/>
      <c r="X55" s="212"/>
      <c r="Y55" s="212"/>
      <c r="Z55" s="213"/>
    </row>
    <row r="56" spans="1:26" s="100" customFormat="1" ht="24" customHeight="1" x14ac:dyDescent="0.3">
      <c r="A56" s="160" t="str">
        <f>'Weekly Menus'!B12</f>
        <v>Fruit Selection</v>
      </c>
      <c r="B56" s="120"/>
      <c r="C56" s="130" t="str">
        <f>'K-8 (combined)'!B40</f>
        <v>1/2 cup</v>
      </c>
      <c r="D56" s="93"/>
      <c r="E56" s="82"/>
      <c r="F56" s="92"/>
      <c r="G56" s="106">
        <f>'K-8 (combined)'!C40</f>
        <v>0</v>
      </c>
      <c r="H56" s="104">
        <f>'K-8 (combined)'!D40</f>
        <v>0</v>
      </c>
      <c r="I56" s="104">
        <f>'K-8 (combined)'!E40</f>
        <v>0.5</v>
      </c>
      <c r="J56" s="104">
        <f>'K-8 (combined)'!G40</f>
        <v>0</v>
      </c>
      <c r="K56" s="104">
        <f>'K-8 (combined)'!H40</f>
        <v>0</v>
      </c>
      <c r="L56" s="104">
        <f>'K-8 (combined)'!I40</f>
        <v>0</v>
      </c>
      <c r="M56" s="104">
        <f>'K-8 (combined)'!J40</f>
        <v>0</v>
      </c>
      <c r="N56" s="104">
        <f>'K-8 (combined)'!K40</f>
        <v>0</v>
      </c>
      <c r="O56" s="104">
        <f>'K-8 (combined)'!L40</f>
        <v>0</v>
      </c>
      <c r="P56" s="107">
        <f t="shared" si="3"/>
        <v>0</v>
      </c>
      <c r="Q56" s="205"/>
      <c r="R56" s="205"/>
      <c r="S56" s="206"/>
      <c r="T56" s="207"/>
      <c r="U56" s="205"/>
      <c r="V56" s="206"/>
      <c r="W56" s="211"/>
      <c r="X56" s="212"/>
      <c r="Y56" s="212"/>
      <c r="Z56" s="213"/>
    </row>
    <row r="57" spans="1:26" s="100" customFormat="1" ht="24" customHeight="1" x14ac:dyDescent="0.3">
      <c r="A57" s="160" t="str">
        <f>'Weekly Menus'!B13</f>
        <v>Milk Selection</v>
      </c>
      <c r="B57" s="120"/>
      <c r="C57" s="130" t="str">
        <f>'K-8 (combined)'!B41</f>
        <v xml:space="preserve">8 oz. </v>
      </c>
      <c r="D57" s="93"/>
      <c r="E57" s="82"/>
      <c r="F57" s="92"/>
      <c r="G57" s="106">
        <f>'K-8 (combined)'!C41</f>
        <v>0</v>
      </c>
      <c r="H57" s="104">
        <f>'K-8 (combined)'!D41</f>
        <v>0</v>
      </c>
      <c r="I57" s="104">
        <f>'K-8 (combined)'!E41</f>
        <v>0</v>
      </c>
      <c r="J57" s="104">
        <f>'K-8 (combined)'!G41</f>
        <v>0</v>
      </c>
      <c r="K57" s="104">
        <f>'K-8 (combined)'!H41</f>
        <v>0</v>
      </c>
      <c r="L57" s="104">
        <f>'K-8 (combined)'!I41</f>
        <v>0</v>
      </c>
      <c r="M57" s="104">
        <f>'K-8 (combined)'!J41</f>
        <v>0</v>
      </c>
      <c r="N57" s="104">
        <f>'K-8 (combined)'!K41</f>
        <v>0</v>
      </c>
      <c r="O57" s="104">
        <f>'K-8 (combined)'!L41</f>
        <v>0</v>
      </c>
      <c r="P57" s="107">
        <f t="shared" si="3"/>
        <v>0</v>
      </c>
      <c r="Q57" s="205"/>
      <c r="R57" s="205"/>
      <c r="S57" s="206"/>
      <c r="T57" s="207"/>
      <c r="U57" s="205"/>
      <c r="V57" s="206"/>
      <c r="W57" s="211"/>
      <c r="X57" s="212"/>
      <c r="Y57" s="212"/>
      <c r="Z57" s="213"/>
    </row>
    <row r="58" spans="1:26" s="100" customFormat="1" ht="24" customHeight="1" x14ac:dyDescent="0.3">
      <c r="A58" s="160">
        <f>'Weekly Menus'!B14</f>
        <v>0</v>
      </c>
      <c r="B58" s="120"/>
      <c r="C58" s="130">
        <f>'K-8 (combined)'!B42</f>
        <v>0</v>
      </c>
      <c r="D58" s="93"/>
      <c r="E58" s="82"/>
      <c r="F58" s="92"/>
      <c r="G58" s="106">
        <f>'K-8 (combined)'!C42</f>
        <v>0</v>
      </c>
      <c r="H58" s="104">
        <f>'K-8 (combined)'!D42</f>
        <v>0</v>
      </c>
      <c r="I58" s="104">
        <f>'K-8 (combined)'!E42</f>
        <v>0</v>
      </c>
      <c r="J58" s="104">
        <f>'K-8 (combined)'!G42</f>
        <v>0</v>
      </c>
      <c r="K58" s="104">
        <f>'K-8 (combined)'!H42</f>
        <v>0</v>
      </c>
      <c r="L58" s="104">
        <f>'K-8 (combined)'!I42</f>
        <v>0</v>
      </c>
      <c r="M58" s="104">
        <f>'K-8 (combined)'!J42</f>
        <v>0</v>
      </c>
      <c r="N58" s="104">
        <f>'K-8 (combined)'!K42</f>
        <v>0</v>
      </c>
      <c r="O58" s="104">
        <f>'K-8 (combined)'!L42</f>
        <v>0</v>
      </c>
      <c r="P58" s="107">
        <f t="shared" si="3"/>
        <v>0</v>
      </c>
      <c r="Q58" s="205"/>
      <c r="R58" s="205"/>
      <c r="S58" s="206"/>
      <c r="T58" s="207"/>
      <c r="U58" s="205"/>
      <c r="V58" s="206"/>
      <c r="W58" s="211"/>
      <c r="X58" s="212"/>
      <c r="Y58" s="212"/>
      <c r="Z58" s="213"/>
    </row>
    <row r="59" spans="1:26" s="100" customFormat="1" ht="24" customHeight="1" x14ac:dyDescent="0.3">
      <c r="A59" s="160">
        <f>'Weekly Menus'!B15</f>
        <v>0</v>
      </c>
      <c r="B59" s="120"/>
      <c r="C59" s="130">
        <f>'K-8 (combined)'!B43</f>
        <v>0</v>
      </c>
      <c r="D59" s="93"/>
      <c r="E59" s="82"/>
      <c r="F59" s="92"/>
      <c r="G59" s="106">
        <f>'K-8 (combined)'!C43</f>
        <v>0</v>
      </c>
      <c r="H59" s="104">
        <f>'K-8 (combined)'!D43</f>
        <v>0</v>
      </c>
      <c r="I59" s="104">
        <f>'K-8 (combined)'!E43</f>
        <v>0</v>
      </c>
      <c r="J59" s="104">
        <f>'K-8 (combined)'!G43</f>
        <v>0</v>
      </c>
      <c r="K59" s="104">
        <f>'K-8 (combined)'!H43</f>
        <v>0</v>
      </c>
      <c r="L59" s="104">
        <f>'K-8 (combined)'!I43</f>
        <v>0</v>
      </c>
      <c r="M59" s="104">
        <f>'K-8 (combined)'!J43</f>
        <v>0</v>
      </c>
      <c r="N59" s="104">
        <f>'K-8 (combined)'!K43</f>
        <v>0</v>
      </c>
      <c r="O59" s="104">
        <f>'K-8 (combined)'!L43</f>
        <v>0</v>
      </c>
      <c r="P59" s="107">
        <f t="shared" si="3"/>
        <v>0</v>
      </c>
      <c r="Q59" s="205"/>
      <c r="R59" s="205"/>
      <c r="S59" s="206"/>
      <c r="T59" s="207"/>
      <c r="U59" s="205"/>
      <c r="V59" s="206"/>
      <c r="W59" s="211"/>
      <c r="X59" s="212"/>
      <c r="Y59" s="212"/>
      <c r="Z59" s="213"/>
    </row>
    <row r="60" spans="1:26" s="100" customFormat="1" ht="24" customHeight="1" x14ac:dyDescent="0.3">
      <c r="A60" s="160">
        <f>'Weekly Menus'!B16</f>
        <v>0</v>
      </c>
      <c r="B60" s="120"/>
      <c r="C60" s="130">
        <f>'K-8 (combined)'!B44</f>
        <v>0</v>
      </c>
      <c r="D60" s="93"/>
      <c r="E60" s="82"/>
      <c r="F60" s="92"/>
      <c r="G60" s="106">
        <f>'K-8 (combined)'!C44</f>
        <v>0</v>
      </c>
      <c r="H60" s="104">
        <f>'K-8 (combined)'!D44</f>
        <v>0</v>
      </c>
      <c r="I60" s="104">
        <f>'K-8 (combined)'!E44</f>
        <v>0</v>
      </c>
      <c r="J60" s="104">
        <f>'K-8 (combined)'!G44</f>
        <v>0</v>
      </c>
      <c r="K60" s="104">
        <f>'K-8 (combined)'!H44</f>
        <v>0</v>
      </c>
      <c r="L60" s="104">
        <f>'K-8 (combined)'!I44</f>
        <v>0</v>
      </c>
      <c r="M60" s="104">
        <f>'K-8 (combined)'!J44</f>
        <v>0</v>
      </c>
      <c r="N60" s="104">
        <f>'K-8 (combined)'!K44</f>
        <v>0</v>
      </c>
      <c r="O60" s="104">
        <f>'K-8 (combined)'!L44</f>
        <v>0</v>
      </c>
      <c r="P60" s="107">
        <f t="shared" si="3"/>
        <v>0</v>
      </c>
      <c r="Q60" s="205"/>
      <c r="R60" s="205"/>
      <c r="S60" s="206"/>
      <c r="T60" s="207"/>
      <c r="U60" s="205"/>
      <c r="V60" s="206"/>
      <c r="W60" s="211"/>
      <c r="X60" s="212"/>
      <c r="Y60" s="212"/>
      <c r="Z60" s="213"/>
    </row>
    <row r="61" spans="1:26" s="100" customFormat="1" ht="24" customHeight="1" x14ac:dyDescent="0.3">
      <c r="A61" s="160">
        <f>'Weekly Menus'!B17</f>
        <v>0</v>
      </c>
      <c r="B61" s="120"/>
      <c r="C61" s="130">
        <f>'K-8 (combined)'!B45</f>
        <v>0</v>
      </c>
      <c r="D61" s="93"/>
      <c r="E61" s="82"/>
      <c r="F61" s="92"/>
      <c r="G61" s="106">
        <f>'K-8 (combined)'!C45</f>
        <v>0</v>
      </c>
      <c r="H61" s="104">
        <f>'K-8 (combined)'!D45</f>
        <v>0</v>
      </c>
      <c r="I61" s="104">
        <f>'K-8 (combined)'!E45</f>
        <v>0</v>
      </c>
      <c r="J61" s="104">
        <f>'K-8 (combined)'!G45</f>
        <v>0</v>
      </c>
      <c r="K61" s="104">
        <f>'K-8 (combined)'!H45</f>
        <v>0</v>
      </c>
      <c r="L61" s="104">
        <f>'K-8 (combined)'!I45</f>
        <v>0</v>
      </c>
      <c r="M61" s="104">
        <f>'K-8 (combined)'!J45</f>
        <v>0</v>
      </c>
      <c r="N61" s="104">
        <f>'K-8 (combined)'!K45</f>
        <v>0</v>
      </c>
      <c r="O61" s="104">
        <f>'K-8 (combined)'!L45</f>
        <v>0</v>
      </c>
      <c r="P61" s="107">
        <f t="shared" si="3"/>
        <v>0</v>
      </c>
      <c r="Q61" s="205"/>
      <c r="R61" s="205"/>
      <c r="S61" s="206"/>
      <c r="T61" s="207"/>
      <c r="U61" s="205"/>
      <c r="V61" s="206"/>
      <c r="W61" s="208"/>
      <c r="X61" s="208"/>
      <c r="Y61" s="208"/>
      <c r="Z61" s="209"/>
    </row>
    <row r="62" spans="1:26" s="100" customFormat="1" ht="24" customHeight="1" x14ac:dyDescent="0.3">
      <c r="A62" s="160">
        <f>'Weekly Menus'!B18</f>
        <v>0</v>
      </c>
      <c r="B62" s="120"/>
      <c r="C62" s="130">
        <f>'K-8 (combined)'!B46</f>
        <v>0</v>
      </c>
      <c r="D62" s="93"/>
      <c r="E62" s="82"/>
      <c r="F62" s="92"/>
      <c r="G62" s="106">
        <f>'K-8 (combined)'!C46</f>
        <v>0</v>
      </c>
      <c r="H62" s="104">
        <f>'K-8 (combined)'!D46</f>
        <v>0</v>
      </c>
      <c r="I62" s="104">
        <f>'K-8 (combined)'!E46</f>
        <v>0</v>
      </c>
      <c r="J62" s="104">
        <f>'K-8 (combined)'!G46</f>
        <v>0</v>
      </c>
      <c r="K62" s="104">
        <f>'K-8 (combined)'!H46</f>
        <v>0</v>
      </c>
      <c r="L62" s="104">
        <f>'K-8 (combined)'!I46</f>
        <v>0</v>
      </c>
      <c r="M62" s="104">
        <f>'K-8 (combined)'!J46</f>
        <v>0</v>
      </c>
      <c r="N62" s="104">
        <f>'K-8 (combined)'!K46</f>
        <v>0</v>
      </c>
      <c r="O62" s="104">
        <f>'K-8 (combined)'!L46</f>
        <v>0</v>
      </c>
      <c r="P62" s="107">
        <f t="shared" si="3"/>
        <v>0</v>
      </c>
      <c r="Q62" s="205"/>
      <c r="R62" s="205"/>
      <c r="S62" s="206"/>
      <c r="T62" s="207"/>
      <c r="U62" s="205"/>
      <c r="V62" s="206"/>
      <c r="W62" s="208"/>
      <c r="X62" s="208"/>
      <c r="Y62" s="208"/>
      <c r="Z62" s="209"/>
    </row>
    <row r="63" spans="1:26" s="100" customFormat="1" ht="24" customHeight="1" x14ac:dyDescent="0.3">
      <c r="A63" s="160">
        <f>'Weekly Menus'!B19</f>
        <v>0</v>
      </c>
      <c r="B63" s="120"/>
      <c r="C63" s="130">
        <f>'K-8 (combined)'!B47</f>
        <v>0</v>
      </c>
      <c r="D63" s="93"/>
      <c r="E63" s="82"/>
      <c r="F63" s="92"/>
      <c r="G63" s="106">
        <f>'K-8 (combined)'!C47</f>
        <v>0</v>
      </c>
      <c r="H63" s="104">
        <f>'K-8 (combined)'!D47</f>
        <v>0</v>
      </c>
      <c r="I63" s="104">
        <f>'K-8 (combined)'!E47</f>
        <v>0</v>
      </c>
      <c r="J63" s="104">
        <f>'K-8 (combined)'!G47</f>
        <v>0</v>
      </c>
      <c r="K63" s="104">
        <f>'K-8 (combined)'!H47</f>
        <v>0</v>
      </c>
      <c r="L63" s="104">
        <f>'K-8 (combined)'!I47</f>
        <v>0</v>
      </c>
      <c r="M63" s="104">
        <f>'K-8 (combined)'!J47</f>
        <v>0</v>
      </c>
      <c r="N63" s="104">
        <f>'K-8 (combined)'!K47</f>
        <v>0</v>
      </c>
      <c r="O63" s="104">
        <f>'K-8 (combined)'!L47</f>
        <v>0</v>
      </c>
      <c r="P63" s="107">
        <f t="shared" si="3"/>
        <v>0</v>
      </c>
      <c r="Q63" s="205"/>
      <c r="R63" s="205"/>
      <c r="S63" s="206"/>
      <c r="T63" s="207"/>
      <c r="U63" s="205"/>
      <c r="V63" s="206"/>
      <c r="W63" s="208"/>
      <c r="X63" s="208"/>
      <c r="Y63" s="208"/>
      <c r="Z63" s="209"/>
    </row>
    <row r="64" spans="1:26" s="100" customFormat="1" ht="24" customHeight="1" x14ac:dyDescent="0.3">
      <c r="A64" s="160">
        <f>'Weekly Menus'!B20</f>
        <v>0</v>
      </c>
      <c r="B64" s="120"/>
      <c r="C64" s="130">
        <f>'K-8 (combined)'!B48</f>
        <v>0</v>
      </c>
      <c r="D64" s="93"/>
      <c r="E64" s="82"/>
      <c r="F64" s="92"/>
      <c r="G64" s="106">
        <f>'K-8 (combined)'!C48</f>
        <v>0</v>
      </c>
      <c r="H64" s="104">
        <f>'K-8 (combined)'!D48</f>
        <v>0</v>
      </c>
      <c r="I64" s="104">
        <f>'K-8 (combined)'!E48</f>
        <v>0</v>
      </c>
      <c r="J64" s="104">
        <f>'K-8 (combined)'!G48</f>
        <v>0</v>
      </c>
      <c r="K64" s="104">
        <f>'K-8 (combined)'!H48</f>
        <v>0</v>
      </c>
      <c r="L64" s="104">
        <f>'K-8 (combined)'!I48</f>
        <v>0</v>
      </c>
      <c r="M64" s="104">
        <f>'K-8 (combined)'!J48</f>
        <v>0</v>
      </c>
      <c r="N64" s="104">
        <f>'K-8 (combined)'!K48</f>
        <v>0</v>
      </c>
      <c r="O64" s="104">
        <f>'K-8 (combined)'!L48</f>
        <v>0</v>
      </c>
      <c r="P64" s="107">
        <f t="shared" si="3"/>
        <v>0</v>
      </c>
      <c r="Q64" s="205"/>
      <c r="R64" s="205"/>
      <c r="S64" s="206"/>
      <c r="T64" s="207"/>
      <c r="U64" s="205"/>
      <c r="V64" s="206"/>
      <c r="W64" s="208"/>
      <c r="X64" s="208"/>
      <c r="Y64" s="208"/>
      <c r="Z64" s="209"/>
    </row>
    <row r="65" spans="1:26" s="100" customFormat="1" ht="24" customHeight="1" x14ac:dyDescent="0.3">
      <c r="A65" s="160">
        <f>'Weekly Menus'!B21</f>
        <v>0</v>
      </c>
      <c r="B65" s="120"/>
      <c r="C65" s="130">
        <f>'K-8 (combined)'!B49</f>
        <v>0</v>
      </c>
      <c r="D65" s="93"/>
      <c r="E65" s="82"/>
      <c r="F65" s="92"/>
      <c r="G65" s="106">
        <f>'K-8 (combined)'!C49</f>
        <v>0</v>
      </c>
      <c r="H65" s="104">
        <f>'K-8 (combined)'!D49</f>
        <v>0</v>
      </c>
      <c r="I65" s="104">
        <f>'K-8 (combined)'!E49</f>
        <v>0</v>
      </c>
      <c r="J65" s="104">
        <f>'K-8 (combined)'!G49</f>
        <v>0</v>
      </c>
      <c r="K65" s="104">
        <f>'K-8 (combined)'!H49</f>
        <v>0</v>
      </c>
      <c r="L65" s="104">
        <f>'K-8 (combined)'!I49</f>
        <v>0</v>
      </c>
      <c r="M65" s="104">
        <f>'K-8 (combined)'!J49</f>
        <v>0</v>
      </c>
      <c r="N65" s="104">
        <f>'K-8 (combined)'!K49</f>
        <v>0</v>
      </c>
      <c r="O65" s="104">
        <f>'K-8 (combined)'!L49</f>
        <v>0</v>
      </c>
      <c r="P65" s="107">
        <f t="shared" si="3"/>
        <v>0</v>
      </c>
      <c r="Q65" s="205"/>
      <c r="R65" s="205"/>
      <c r="S65" s="206"/>
      <c r="T65" s="207"/>
      <c r="U65" s="205"/>
      <c r="V65" s="206"/>
      <c r="W65" s="208"/>
      <c r="X65" s="208"/>
      <c r="Y65" s="208"/>
      <c r="Z65" s="209"/>
    </row>
    <row r="66" spans="1:26" s="100" customFormat="1" ht="24" customHeight="1" x14ac:dyDescent="0.3">
      <c r="A66" s="160">
        <f>'Weekly Menus'!B22</f>
        <v>0</v>
      </c>
      <c r="B66" s="120"/>
      <c r="C66" s="130">
        <f>'K-8 (combined)'!B50</f>
        <v>0</v>
      </c>
      <c r="D66" s="93"/>
      <c r="E66" s="82"/>
      <c r="F66" s="92"/>
      <c r="G66" s="106">
        <f>'K-8 (combined)'!C50</f>
        <v>0</v>
      </c>
      <c r="H66" s="104">
        <f>'K-8 (combined)'!D50</f>
        <v>0</v>
      </c>
      <c r="I66" s="104">
        <f>'K-8 (combined)'!E50</f>
        <v>0</v>
      </c>
      <c r="J66" s="104">
        <f>'K-8 (combined)'!G50</f>
        <v>0</v>
      </c>
      <c r="K66" s="104">
        <f>'K-8 (combined)'!H50</f>
        <v>0</v>
      </c>
      <c r="L66" s="104">
        <f>'K-8 (combined)'!I50</f>
        <v>0</v>
      </c>
      <c r="M66" s="104">
        <f>'K-8 (combined)'!J50</f>
        <v>0</v>
      </c>
      <c r="N66" s="104">
        <f>'K-8 (combined)'!K50</f>
        <v>0</v>
      </c>
      <c r="O66" s="104">
        <f>'K-8 (combined)'!L50</f>
        <v>0</v>
      </c>
      <c r="P66" s="107">
        <f t="shared" si="3"/>
        <v>0</v>
      </c>
      <c r="Q66" s="205"/>
      <c r="R66" s="205"/>
      <c r="S66" s="206"/>
      <c r="T66" s="207"/>
      <c r="U66" s="205"/>
      <c r="V66" s="206"/>
      <c r="W66" s="208"/>
      <c r="X66" s="208"/>
      <c r="Y66" s="208"/>
      <c r="Z66" s="209"/>
    </row>
    <row r="67" spans="1:26" s="100" customFormat="1" ht="24" customHeight="1" x14ac:dyDescent="0.3">
      <c r="A67" s="160">
        <f>'Weekly Menus'!B23</f>
        <v>0</v>
      </c>
      <c r="B67" s="120"/>
      <c r="C67" s="130">
        <f>'K-8 (combined)'!B51</f>
        <v>0</v>
      </c>
      <c r="D67" s="93"/>
      <c r="E67" s="82"/>
      <c r="F67" s="92"/>
      <c r="G67" s="106">
        <f>'K-8 (combined)'!C51</f>
        <v>0</v>
      </c>
      <c r="H67" s="104">
        <f>'K-8 (combined)'!D51</f>
        <v>0</v>
      </c>
      <c r="I67" s="104">
        <f>'K-8 (combined)'!E51</f>
        <v>0</v>
      </c>
      <c r="J67" s="104">
        <f>'K-8 (combined)'!G51</f>
        <v>0</v>
      </c>
      <c r="K67" s="104">
        <f>'K-8 (combined)'!H51</f>
        <v>0</v>
      </c>
      <c r="L67" s="104">
        <f>'K-8 (combined)'!I51</f>
        <v>0</v>
      </c>
      <c r="M67" s="104">
        <f>'K-8 (combined)'!J51</f>
        <v>0</v>
      </c>
      <c r="N67" s="104">
        <f>'K-8 (combined)'!K51</f>
        <v>0</v>
      </c>
      <c r="O67" s="104">
        <f>'K-8 (combined)'!L51</f>
        <v>0</v>
      </c>
      <c r="P67" s="107">
        <f t="shared" si="3"/>
        <v>0</v>
      </c>
      <c r="Q67" s="205"/>
      <c r="R67" s="205"/>
      <c r="S67" s="206"/>
      <c r="T67" s="207"/>
      <c r="U67" s="205"/>
      <c r="V67" s="206"/>
      <c r="W67" s="208"/>
      <c r="X67" s="208"/>
      <c r="Y67" s="208"/>
      <c r="Z67" s="209"/>
    </row>
    <row r="68" spans="1:26" s="100" customFormat="1" ht="24" customHeight="1" thickBot="1" x14ac:dyDescent="0.35">
      <c r="A68" s="160">
        <f>'Weekly Menus'!B24</f>
        <v>0</v>
      </c>
      <c r="B68" s="120"/>
      <c r="C68" s="130">
        <f>'K-8 (combined)'!B52</f>
        <v>0</v>
      </c>
      <c r="D68" s="93"/>
      <c r="E68" s="82"/>
      <c r="F68" s="92"/>
      <c r="G68" s="106">
        <f>'K-8 (combined)'!C52</f>
        <v>0</v>
      </c>
      <c r="H68" s="104">
        <f>'K-8 (combined)'!D52</f>
        <v>0</v>
      </c>
      <c r="I68" s="104">
        <f>'K-8 (combined)'!E52</f>
        <v>0</v>
      </c>
      <c r="J68" s="104">
        <f>'K-8 (combined)'!G52</f>
        <v>0</v>
      </c>
      <c r="K68" s="104">
        <f>'K-8 (combined)'!H52</f>
        <v>0</v>
      </c>
      <c r="L68" s="104">
        <f>'K-8 (combined)'!I52</f>
        <v>0</v>
      </c>
      <c r="M68" s="104">
        <f>'K-8 (combined)'!J52</f>
        <v>0</v>
      </c>
      <c r="N68" s="104">
        <f>'K-8 (combined)'!K52</f>
        <v>0</v>
      </c>
      <c r="O68" s="104">
        <f>'K-8 (combined)'!L52</f>
        <v>0</v>
      </c>
      <c r="P68" s="107">
        <f t="shared" si="3"/>
        <v>0</v>
      </c>
      <c r="Q68" s="205"/>
      <c r="R68" s="205"/>
      <c r="S68" s="206"/>
      <c r="T68" s="207"/>
      <c r="U68" s="205"/>
      <c r="V68" s="206"/>
      <c r="W68" s="208"/>
      <c r="X68" s="208"/>
      <c r="Y68" s="208"/>
      <c r="Z68" s="209"/>
    </row>
    <row r="69" spans="1:26" s="100" customFormat="1" ht="24" customHeight="1" x14ac:dyDescent="0.3">
      <c r="A69" s="190" t="s">
        <v>57</v>
      </c>
      <c r="B69" s="191"/>
      <c r="C69" s="191"/>
      <c r="D69" s="191"/>
      <c r="E69" s="191"/>
      <c r="F69" s="191"/>
      <c r="G69" s="105"/>
      <c r="H69" s="105"/>
      <c r="I69" s="105"/>
      <c r="J69" s="105"/>
      <c r="K69" s="105"/>
      <c r="L69" s="105"/>
      <c r="M69" s="105"/>
      <c r="N69" s="105"/>
      <c r="O69" s="105"/>
      <c r="P69" s="112"/>
      <c r="Q69" s="192" t="s">
        <v>59</v>
      </c>
      <c r="R69" s="193"/>
      <c r="S69" s="193"/>
      <c r="T69" s="193"/>
      <c r="U69" s="193"/>
      <c r="V69" s="193"/>
      <c r="W69" s="193"/>
      <c r="X69" s="193"/>
      <c r="Y69" s="193"/>
      <c r="Z69" s="194"/>
    </row>
    <row r="70" spans="1:26" s="100" customFormat="1" ht="24" customHeight="1" x14ac:dyDescent="0.3">
      <c r="A70" s="201" t="s">
        <v>56</v>
      </c>
      <c r="B70" s="202"/>
      <c r="C70" s="202"/>
      <c r="D70" s="202"/>
      <c r="E70" s="202"/>
      <c r="F70" s="202"/>
      <c r="G70" s="102">
        <f>FLOOR(SUM(G51:G68),0.25)</f>
        <v>2</v>
      </c>
      <c r="H70" s="102">
        <f>FLOOR(SUM(H51:H68),0.25)</f>
        <v>2</v>
      </c>
      <c r="I70" s="102">
        <f t="shared" ref="I70:P70" si="4">SUM(I51:I68)</f>
        <v>1</v>
      </c>
      <c r="J70" s="102">
        <f t="shared" si="4"/>
        <v>0.5</v>
      </c>
      <c r="K70" s="102">
        <f t="shared" si="4"/>
        <v>0</v>
      </c>
      <c r="L70" s="102">
        <f t="shared" si="4"/>
        <v>0</v>
      </c>
      <c r="M70" s="102">
        <f t="shared" si="4"/>
        <v>0</v>
      </c>
      <c r="N70" s="102">
        <f t="shared" si="4"/>
        <v>0</v>
      </c>
      <c r="O70" s="102">
        <f t="shared" si="4"/>
        <v>0</v>
      </c>
      <c r="P70" s="110">
        <f t="shared" si="4"/>
        <v>0.5</v>
      </c>
      <c r="Q70" s="195"/>
      <c r="R70" s="196"/>
      <c r="S70" s="196"/>
      <c r="T70" s="196"/>
      <c r="U70" s="196"/>
      <c r="V70" s="196"/>
      <c r="W70" s="196"/>
      <c r="X70" s="196"/>
      <c r="Y70" s="196"/>
      <c r="Z70" s="197"/>
    </row>
    <row r="71" spans="1:26" s="100" customFormat="1" ht="24" customHeight="1" thickBot="1" x14ac:dyDescent="0.35">
      <c r="A71" s="203" t="s">
        <v>64</v>
      </c>
      <c r="B71" s="204"/>
      <c r="C71" s="204"/>
      <c r="D71" s="204"/>
      <c r="E71" s="204"/>
      <c r="F71" s="204"/>
      <c r="G71" s="103">
        <f t="shared" ref="G71:P71" si="5">SUM(G34,G70)</f>
        <v>4</v>
      </c>
      <c r="H71" s="103">
        <f t="shared" si="5"/>
        <v>5</v>
      </c>
      <c r="I71" s="103">
        <f t="shared" si="5"/>
        <v>2</v>
      </c>
      <c r="J71" s="103">
        <f t="shared" si="5"/>
        <v>1</v>
      </c>
      <c r="K71" s="103">
        <f t="shared" si="5"/>
        <v>0.75</v>
      </c>
      <c r="L71" s="103">
        <f t="shared" si="5"/>
        <v>0</v>
      </c>
      <c r="M71" s="103">
        <f t="shared" si="5"/>
        <v>0</v>
      </c>
      <c r="N71" s="103">
        <f t="shared" si="5"/>
        <v>0</v>
      </c>
      <c r="O71" s="103">
        <f t="shared" si="5"/>
        <v>0</v>
      </c>
      <c r="P71" s="111">
        <f t="shared" si="5"/>
        <v>1.75</v>
      </c>
      <c r="Q71" s="198"/>
      <c r="R71" s="199"/>
      <c r="S71" s="199"/>
      <c r="T71" s="199"/>
      <c r="U71" s="199"/>
      <c r="V71" s="199"/>
      <c r="W71" s="199"/>
      <c r="X71" s="199"/>
      <c r="Y71" s="199"/>
      <c r="Z71" s="200"/>
    </row>
    <row r="72" spans="1:26" s="100" customFormat="1" ht="16.2" thickBot="1" x14ac:dyDescent="0.35">
      <c r="A72" s="85"/>
      <c r="B72" s="85"/>
      <c r="C72" s="85"/>
      <c r="D72" s="85"/>
      <c r="E72" s="85"/>
      <c r="F72" s="85"/>
      <c r="G72" s="85"/>
      <c r="H72" s="86"/>
      <c r="I72" s="85"/>
      <c r="J72" s="99"/>
      <c r="K72" s="99"/>
      <c r="L72" s="99"/>
      <c r="M72" s="99"/>
    </row>
    <row r="73" spans="1:26" s="100" customFormat="1" ht="24" customHeight="1" x14ac:dyDescent="0.3">
      <c r="A73" s="286" t="s">
        <v>70</v>
      </c>
      <c r="B73" s="287"/>
      <c r="C73" s="287"/>
      <c r="D73" s="287"/>
      <c r="E73" s="287"/>
      <c r="F73" s="287"/>
      <c r="G73" s="287"/>
      <c r="H73" s="287"/>
      <c r="I73" s="287"/>
      <c r="J73" s="287"/>
      <c r="K73" s="287"/>
      <c r="L73" s="287"/>
      <c r="M73" s="287"/>
      <c r="N73" s="287"/>
      <c r="O73" s="287"/>
      <c r="P73" s="287"/>
      <c r="Q73" s="287"/>
      <c r="R73" s="287"/>
      <c r="S73" s="287"/>
      <c r="T73" s="287"/>
      <c r="U73" s="287"/>
      <c r="V73" s="287"/>
      <c r="W73" s="287"/>
      <c r="X73" s="287"/>
      <c r="Y73" s="287"/>
      <c r="Z73" s="288"/>
    </row>
    <row r="74" spans="1:26" s="100" customFormat="1" ht="15" customHeight="1" x14ac:dyDescent="0.3">
      <c r="A74" s="138"/>
      <c r="B74" s="139"/>
      <c r="C74" s="139"/>
      <c r="D74" s="139"/>
      <c r="E74" s="139"/>
      <c r="F74" s="139"/>
      <c r="G74" s="139"/>
      <c r="H74" s="139"/>
      <c r="I74" s="139"/>
      <c r="J74" s="139"/>
      <c r="K74" s="139"/>
      <c r="L74" s="139"/>
      <c r="M74" s="139"/>
      <c r="N74" s="140"/>
      <c r="O74" s="140"/>
      <c r="P74" s="140"/>
      <c r="Q74" s="141"/>
      <c r="R74" s="141"/>
      <c r="S74" s="141"/>
      <c r="T74" s="141"/>
      <c r="U74" s="141"/>
      <c r="V74" s="141"/>
      <c r="W74" s="141"/>
      <c r="X74" s="141"/>
      <c r="Y74" s="141"/>
      <c r="Z74" s="142"/>
    </row>
    <row r="75" spans="1:26" s="100" customFormat="1" ht="15" customHeight="1" x14ac:dyDescent="0.3">
      <c r="A75" s="158" t="s">
        <v>61</v>
      </c>
      <c r="B75" s="144" t="s">
        <v>7</v>
      </c>
      <c r="C75" s="145"/>
      <c r="D75" s="139"/>
      <c r="E75" s="145"/>
      <c r="F75" s="145"/>
      <c r="G75" s="146"/>
      <c r="H75" s="146"/>
      <c r="I75" s="146"/>
      <c r="J75" s="146"/>
      <c r="K75" s="139"/>
      <c r="L75" s="139"/>
      <c r="M75" s="139"/>
      <c r="N75" s="140"/>
      <c r="O75" s="140"/>
      <c r="P75" s="140"/>
      <c r="Q75" s="146"/>
      <c r="R75" s="146"/>
      <c r="S75" s="146"/>
      <c r="T75" s="146"/>
      <c r="U75" s="146"/>
      <c r="V75" s="146"/>
      <c r="W75" s="146"/>
      <c r="X75" s="146"/>
      <c r="Y75" s="146"/>
      <c r="Z75" s="147"/>
    </row>
    <row r="76" spans="1:26" s="100" customFormat="1" ht="15" customHeight="1" x14ac:dyDescent="0.3">
      <c r="A76" s="158"/>
      <c r="B76" s="145"/>
      <c r="C76" s="145"/>
      <c r="D76" s="145"/>
      <c r="E76" s="145"/>
      <c r="F76" s="145"/>
      <c r="G76" s="145"/>
      <c r="H76" s="144"/>
      <c r="I76" s="145"/>
      <c r="J76" s="139"/>
      <c r="K76" s="139"/>
      <c r="L76" s="139"/>
      <c r="M76" s="139"/>
      <c r="N76" s="140"/>
      <c r="O76" s="140"/>
      <c r="P76" s="140"/>
      <c r="Q76" s="146"/>
      <c r="R76" s="146"/>
      <c r="S76" s="146"/>
      <c r="T76" s="146"/>
      <c r="U76" s="146"/>
      <c r="V76" s="146"/>
      <c r="W76" s="146"/>
      <c r="X76" s="146"/>
      <c r="Y76" s="146"/>
      <c r="Z76" s="147"/>
    </row>
    <row r="77" spans="1:26" s="100" customFormat="1" ht="15" customHeight="1" thickBot="1" x14ac:dyDescent="0.35">
      <c r="A77" s="158" t="s">
        <v>58</v>
      </c>
      <c r="B77" s="145"/>
      <c r="C77" s="145"/>
      <c r="D77" s="145"/>
      <c r="E77" s="145"/>
      <c r="F77" s="145"/>
      <c r="G77" s="145"/>
      <c r="H77" s="144"/>
      <c r="I77" s="145"/>
      <c r="J77" s="139"/>
      <c r="K77" s="139"/>
      <c r="L77" s="139"/>
      <c r="M77" s="139"/>
      <c r="N77" s="140"/>
      <c r="O77" s="140"/>
      <c r="P77" s="140"/>
      <c r="Q77" s="146"/>
      <c r="R77" s="146"/>
      <c r="S77" s="146"/>
      <c r="T77" s="146"/>
      <c r="U77" s="146"/>
      <c r="V77" s="146"/>
      <c r="W77" s="146"/>
      <c r="X77" s="146"/>
      <c r="Y77" s="146"/>
      <c r="Z77" s="147"/>
    </row>
    <row r="78" spans="1:26" s="100" customFormat="1" ht="15" customHeight="1" thickBot="1" x14ac:dyDescent="0.35">
      <c r="A78" s="158"/>
      <c r="B78" s="145"/>
      <c r="C78" s="145"/>
      <c r="D78" s="145"/>
      <c r="E78" s="289" t="s">
        <v>54</v>
      </c>
      <c r="F78" s="290"/>
      <c r="G78" s="290"/>
      <c r="H78" s="290"/>
      <c r="I78" s="290"/>
      <c r="J78" s="290"/>
      <c r="K78" s="290"/>
      <c r="L78" s="290"/>
      <c r="M78" s="291"/>
      <c r="N78" s="139"/>
      <c r="O78" s="139"/>
      <c r="P78" s="292" t="s">
        <v>55</v>
      </c>
      <c r="Q78" s="293"/>
      <c r="R78" s="293"/>
      <c r="S78" s="293"/>
      <c r="T78" s="293"/>
      <c r="U78" s="293"/>
      <c r="V78" s="293"/>
      <c r="W78" s="293"/>
      <c r="X78" s="294"/>
      <c r="Y78" s="146"/>
      <c r="Z78" s="147"/>
    </row>
    <row r="79" spans="1:26" s="100" customFormat="1" ht="15" customHeight="1" x14ac:dyDescent="0.3">
      <c r="A79" s="159" t="s">
        <v>128</v>
      </c>
      <c r="B79" s="148"/>
      <c r="C79" s="148"/>
      <c r="D79" s="149"/>
      <c r="E79" s="268"/>
      <c r="F79" s="269"/>
      <c r="G79" s="269"/>
      <c r="H79" s="272" t="s">
        <v>130</v>
      </c>
      <c r="I79" s="272"/>
      <c r="J79" s="274" t="s">
        <v>25</v>
      </c>
      <c r="K79" s="274"/>
      <c r="L79" s="274" t="s">
        <v>26</v>
      </c>
      <c r="M79" s="276"/>
      <c r="N79" s="150"/>
      <c r="O79" s="151"/>
      <c r="P79" s="278"/>
      <c r="Q79" s="279"/>
      <c r="R79" s="280"/>
      <c r="S79" s="284" t="s">
        <v>130</v>
      </c>
      <c r="T79" s="284"/>
      <c r="U79" s="295" t="s">
        <v>25</v>
      </c>
      <c r="V79" s="295"/>
      <c r="W79" s="295" t="s">
        <v>26</v>
      </c>
      <c r="X79" s="297"/>
      <c r="Y79" s="146"/>
      <c r="Z79" s="147"/>
    </row>
    <row r="80" spans="1:26" s="100" customFormat="1" ht="15" customHeight="1" x14ac:dyDescent="0.3">
      <c r="A80" s="159" t="s">
        <v>129</v>
      </c>
      <c r="B80" s="148"/>
      <c r="C80" s="148"/>
      <c r="D80" s="149"/>
      <c r="E80" s="270"/>
      <c r="F80" s="271"/>
      <c r="G80" s="271"/>
      <c r="H80" s="273"/>
      <c r="I80" s="273"/>
      <c r="J80" s="275"/>
      <c r="K80" s="275"/>
      <c r="L80" s="275"/>
      <c r="M80" s="277"/>
      <c r="N80" s="152"/>
      <c r="O80" s="152"/>
      <c r="P80" s="281"/>
      <c r="Q80" s="282"/>
      <c r="R80" s="283"/>
      <c r="S80" s="285"/>
      <c r="T80" s="285"/>
      <c r="U80" s="296"/>
      <c r="V80" s="296"/>
      <c r="W80" s="296"/>
      <c r="X80" s="298"/>
      <c r="Y80" s="146"/>
      <c r="Z80" s="147"/>
    </row>
    <row r="81" spans="1:26" s="100" customFormat="1" ht="15" customHeight="1" x14ac:dyDescent="0.3">
      <c r="A81" s="143"/>
      <c r="B81" s="145"/>
      <c r="C81" s="145"/>
      <c r="D81" s="145"/>
      <c r="E81" s="254" t="s">
        <v>51</v>
      </c>
      <c r="F81" s="255"/>
      <c r="G81" s="255"/>
      <c r="H81" s="267" t="s">
        <v>67</v>
      </c>
      <c r="I81" s="267"/>
      <c r="J81" s="258"/>
      <c r="K81" s="258"/>
      <c r="L81" s="259"/>
      <c r="M81" s="260"/>
      <c r="N81" s="152"/>
      <c r="O81" s="152"/>
      <c r="P81" s="261" t="s">
        <v>51</v>
      </c>
      <c r="Q81" s="262"/>
      <c r="R81" s="262"/>
      <c r="S81" s="267" t="s">
        <v>67</v>
      </c>
      <c r="T81" s="267"/>
      <c r="U81" s="241"/>
      <c r="V81" s="242"/>
      <c r="W81" s="241"/>
      <c r="X81" s="243"/>
      <c r="Y81" s="146"/>
      <c r="Z81" s="147"/>
    </row>
    <row r="82" spans="1:26" s="100" customFormat="1" ht="15" customHeight="1" x14ac:dyDescent="0.3">
      <c r="A82" s="153"/>
      <c r="B82" s="146"/>
      <c r="C82" s="146"/>
      <c r="D82" s="146"/>
      <c r="E82" s="254" t="s">
        <v>52</v>
      </c>
      <c r="F82" s="255"/>
      <c r="G82" s="255"/>
      <c r="H82" s="256"/>
      <c r="I82" s="256"/>
      <c r="J82" s="258"/>
      <c r="K82" s="258"/>
      <c r="L82" s="259"/>
      <c r="M82" s="260"/>
      <c r="N82" s="152"/>
      <c r="O82" s="152"/>
      <c r="P82" s="261" t="s">
        <v>52</v>
      </c>
      <c r="Q82" s="262"/>
      <c r="R82" s="262"/>
      <c r="S82" s="263"/>
      <c r="T82" s="264"/>
      <c r="U82" s="241"/>
      <c r="V82" s="242"/>
      <c r="W82" s="241"/>
      <c r="X82" s="243"/>
      <c r="Y82" s="146"/>
      <c r="Z82" s="147"/>
    </row>
    <row r="83" spans="1:26" s="100" customFormat="1" ht="15" customHeight="1" thickBot="1" x14ac:dyDescent="0.35">
      <c r="A83" s="153"/>
      <c r="B83" s="146"/>
      <c r="C83" s="146"/>
      <c r="D83" s="146"/>
      <c r="E83" s="244" t="s">
        <v>53</v>
      </c>
      <c r="F83" s="245"/>
      <c r="G83" s="245"/>
      <c r="H83" s="257"/>
      <c r="I83" s="257"/>
      <c r="J83" s="246"/>
      <c r="K83" s="246"/>
      <c r="L83" s="247"/>
      <c r="M83" s="248"/>
      <c r="N83" s="152"/>
      <c r="O83" s="152"/>
      <c r="P83" s="249" t="s">
        <v>53</v>
      </c>
      <c r="Q83" s="250"/>
      <c r="R83" s="250"/>
      <c r="S83" s="265"/>
      <c r="T83" s="266"/>
      <c r="U83" s="251"/>
      <c r="V83" s="252"/>
      <c r="W83" s="251"/>
      <c r="X83" s="253"/>
      <c r="Y83" s="146"/>
      <c r="Z83" s="147"/>
    </row>
    <row r="84" spans="1:26" s="100" customFormat="1" ht="15" customHeight="1" thickBot="1" x14ac:dyDescent="0.35">
      <c r="A84" s="154"/>
      <c r="B84" s="155"/>
      <c r="C84" s="155"/>
      <c r="D84" s="155"/>
      <c r="E84" s="155"/>
      <c r="F84" s="155"/>
      <c r="G84" s="155"/>
      <c r="H84" s="155"/>
      <c r="I84" s="155"/>
      <c r="J84" s="155"/>
      <c r="K84" s="155"/>
      <c r="L84" s="156"/>
      <c r="M84" s="156"/>
      <c r="N84" s="157"/>
      <c r="O84" s="157"/>
      <c r="P84" s="157"/>
      <c r="Q84" s="146"/>
      <c r="R84" s="146"/>
      <c r="S84" s="146"/>
      <c r="T84" s="146"/>
      <c r="U84" s="146"/>
      <c r="V84" s="146"/>
      <c r="W84" s="146"/>
      <c r="X84" s="146"/>
      <c r="Y84" s="146"/>
      <c r="Z84" s="147"/>
    </row>
    <row r="85" spans="1:26" s="100" customFormat="1" ht="15" customHeight="1" x14ac:dyDescent="0.3">
      <c r="A85" s="226" t="s">
        <v>65</v>
      </c>
      <c r="B85" s="228" t="s">
        <v>35</v>
      </c>
      <c r="C85" s="230" t="s">
        <v>45</v>
      </c>
      <c r="D85" s="232" t="s">
        <v>43</v>
      </c>
      <c r="E85" s="221"/>
      <c r="F85" s="233"/>
      <c r="G85" s="234" t="s">
        <v>46</v>
      </c>
      <c r="H85" s="235"/>
      <c r="I85" s="235"/>
      <c r="J85" s="235"/>
      <c r="K85" s="235"/>
      <c r="L85" s="235"/>
      <c r="M85" s="235"/>
      <c r="N85" s="235"/>
      <c r="O85" s="235"/>
      <c r="P85" s="236"/>
      <c r="Q85" s="237" t="s">
        <v>36</v>
      </c>
      <c r="R85" s="215"/>
      <c r="S85" s="238"/>
      <c r="T85" s="214" t="s">
        <v>37</v>
      </c>
      <c r="U85" s="215"/>
      <c r="V85" s="216"/>
      <c r="W85" s="220" t="s">
        <v>38</v>
      </c>
      <c r="X85" s="221"/>
      <c r="Y85" s="221"/>
      <c r="Z85" s="222"/>
    </row>
    <row r="86" spans="1:26" s="100" customFormat="1" ht="75" customHeight="1" x14ac:dyDescent="0.3">
      <c r="A86" s="227"/>
      <c r="B86" s="229"/>
      <c r="C86" s="231"/>
      <c r="D86" s="97" t="s">
        <v>39</v>
      </c>
      <c r="E86" s="98" t="s">
        <v>40</v>
      </c>
      <c r="F86" s="101" t="s">
        <v>41</v>
      </c>
      <c r="G86" s="94" t="s">
        <v>0</v>
      </c>
      <c r="H86" s="87" t="s">
        <v>72</v>
      </c>
      <c r="I86" s="87" t="s">
        <v>1</v>
      </c>
      <c r="J86" s="88" t="s">
        <v>47</v>
      </c>
      <c r="K86" s="88" t="s">
        <v>48</v>
      </c>
      <c r="L86" s="88" t="s">
        <v>2</v>
      </c>
      <c r="M86" s="88" t="s">
        <v>3</v>
      </c>
      <c r="N86" s="88" t="s">
        <v>4</v>
      </c>
      <c r="O86" s="88" t="s">
        <v>49</v>
      </c>
      <c r="P86" s="95" t="s">
        <v>50</v>
      </c>
      <c r="Q86" s="239"/>
      <c r="R86" s="218"/>
      <c r="S86" s="240"/>
      <c r="T86" s="217"/>
      <c r="U86" s="218"/>
      <c r="V86" s="219"/>
      <c r="W86" s="223"/>
      <c r="X86" s="224"/>
      <c r="Y86" s="224"/>
      <c r="Z86" s="225"/>
    </row>
    <row r="87" spans="1:26" s="100" customFormat="1" ht="24" customHeight="1" x14ac:dyDescent="0.3">
      <c r="A87" s="160" t="str">
        <f>'Weekly Menus'!C7</f>
        <v>Teriyaki Meatballs</v>
      </c>
      <c r="B87" s="120"/>
      <c r="C87" s="130" t="str">
        <f>'K-8 (combined)'!B64</f>
        <v>5 meatballs</v>
      </c>
      <c r="D87" s="122"/>
      <c r="E87" s="123"/>
      <c r="F87" s="124"/>
      <c r="G87" s="106">
        <f>'K-8 (combined)'!C64</f>
        <v>2</v>
      </c>
      <c r="H87" s="104">
        <f>'K-8 (combined)'!D64</f>
        <v>0</v>
      </c>
      <c r="I87" s="104">
        <f>'K-8 (combined)'!E64</f>
        <v>0</v>
      </c>
      <c r="J87" s="104">
        <f>'K-8 (combined)'!G64</f>
        <v>0</v>
      </c>
      <c r="K87" s="104">
        <f>'K-8 (combined)'!H64</f>
        <v>0</v>
      </c>
      <c r="L87" s="104">
        <f>'K-8 (combined)'!I64</f>
        <v>0</v>
      </c>
      <c r="M87" s="104">
        <f>'K-8 (combined)'!J64</f>
        <v>0</v>
      </c>
      <c r="N87" s="104">
        <f>'K-8 (combined)'!K64</f>
        <v>0</v>
      </c>
      <c r="O87" s="104">
        <f>'K-8 (combined)'!L64</f>
        <v>0</v>
      </c>
      <c r="P87" s="107">
        <f>SUM(J87:O87)</f>
        <v>0</v>
      </c>
      <c r="Q87" s="205"/>
      <c r="R87" s="205"/>
      <c r="S87" s="206"/>
      <c r="T87" s="207"/>
      <c r="U87" s="205"/>
      <c r="V87" s="206"/>
      <c r="W87" s="211"/>
      <c r="X87" s="212"/>
      <c r="Y87" s="212"/>
      <c r="Z87" s="213"/>
    </row>
    <row r="88" spans="1:26" s="100" customFormat="1" ht="24" customHeight="1" x14ac:dyDescent="0.3">
      <c r="A88" s="160" t="str">
        <f>'Weekly Menus'!C8</f>
        <v>Teriyaki Black Bean Meatball</v>
      </c>
      <c r="B88" s="120"/>
      <c r="C88" s="130" t="str">
        <f>'K-8 (combined)'!B65</f>
        <v>3 meatballs</v>
      </c>
      <c r="D88" s="122"/>
      <c r="E88" s="123"/>
      <c r="F88" s="124"/>
      <c r="G88" s="106">
        <f>'K-8 (combined)'!C65</f>
        <v>0</v>
      </c>
      <c r="H88" s="104">
        <f>'K-8 (combined)'!D65</f>
        <v>0</v>
      </c>
      <c r="I88" s="104">
        <f>'K-8 (combined)'!E65</f>
        <v>0</v>
      </c>
      <c r="J88" s="104">
        <f>'K-8 (combined)'!G65</f>
        <v>0</v>
      </c>
      <c r="K88" s="104">
        <f>'K-8 (combined)'!H65</f>
        <v>0</v>
      </c>
      <c r="L88" s="104">
        <f>'K-8 (combined)'!I65</f>
        <v>0</v>
      </c>
      <c r="M88" s="104">
        <f>'K-8 (combined)'!J65</f>
        <v>0</v>
      </c>
      <c r="N88" s="104">
        <f>'K-8 (combined)'!K65</f>
        <v>0</v>
      </c>
      <c r="O88" s="104">
        <f>'K-8 (combined)'!L65</f>
        <v>0</v>
      </c>
      <c r="P88" s="107">
        <f t="shared" ref="P88:P104" si="6">SUM(J88:O88)</f>
        <v>0</v>
      </c>
      <c r="Q88" s="205"/>
      <c r="R88" s="205"/>
      <c r="S88" s="206"/>
      <c r="T88" s="207"/>
      <c r="U88" s="205"/>
      <c r="V88" s="206"/>
      <c r="W88" s="211"/>
      <c r="X88" s="212"/>
      <c r="Y88" s="212"/>
      <c r="Z88" s="213"/>
    </row>
    <row r="89" spans="1:26" s="100" customFormat="1" ht="24" customHeight="1" x14ac:dyDescent="0.3">
      <c r="A89" s="160" t="str">
        <f>'Weekly Menus'!C9</f>
        <v>Brown Rice</v>
      </c>
      <c r="B89" s="120"/>
      <c r="C89" s="130" t="str">
        <f>'K-8 (combined)'!B66</f>
        <v>1/2 cup</v>
      </c>
      <c r="D89" s="122"/>
      <c r="E89" s="123"/>
      <c r="F89" s="124"/>
      <c r="G89" s="106">
        <f>'K-8 (combined)'!C66</f>
        <v>0</v>
      </c>
      <c r="H89" s="104">
        <f>'K-8 (combined)'!D66</f>
        <v>1</v>
      </c>
      <c r="I89" s="104">
        <f>'K-8 (combined)'!E66</f>
        <v>0</v>
      </c>
      <c r="J89" s="104">
        <f>'K-8 (combined)'!G66</f>
        <v>0</v>
      </c>
      <c r="K89" s="104">
        <f>'K-8 (combined)'!H66</f>
        <v>0</v>
      </c>
      <c r="L89" s="104">
        <f>'K-8 (combined)'!I66</f>
        <v>0</v>
      </c>
      <c r="M89" s="104">
        <f>'K-8 (combined)'!J66</f>
        <v>0</v>
      </c>
      <c r="N89" s="104">
        <f>'K-8 (combined)'!K66</f>
        <v>0</v>
      </c>
      <c r="O89" s="104">
        <f>'K-8 (combined)'!L66</f>
        <v>0</v>
      </c>
      <c r="P89" s="107">
        <f t="shared" si="6"/>
        <v>0</v>
      </c>
      <c r="Q89" s="205"/>
      <c r="R89" s="205"/>
      <c r="S89" s="206"/>
      <c r="T89" s="207"/>
      <c r="U89" s="205"/>
      <c r="V89" s="206"/>
      <c r="W89" s="211"/>
      <c r="X89" s="212"/>
      <c r="Y89" s="212"/>
      <c r="Z89" s="213"/>
    </row>
    <row r="90" spans="1:26" s="100" customFormat="1" ht="24" customHeight="1" x14ac:dyDescent="0.3">
      <c r="A90" s="160" t="str">
        <f>'Weekly Menus'!C10</f>
        <v>Garlicky Broccoli</v>
      </c>
      <c r="B90" s="120"/>
      <c r="C90" s="130" t="str">
        <f>'K-8 (combined)'!B67</f>
        <v>1/2 cup</v>
      </c>
      <c r="D90" s="122"/>
      <c r="E90" s="123"/>
      <c r="F90" s="124"/>
      <c r="G90" s="106">
        <f>'K-8 (combined)'!C67</f>
        <v>0</v>
      </c>
      <c r="H90" s="104">
        <f>'K-8 (combined)'!D67</f>
        <v>0</v>
      </c>
      <c r="I90" s="104">
        <f>'K-8 (combined)'!E67</f>
        <v>0</v>
      </c>
      <c r="J90" s="104">
        <f>'K-8 (combined)'!G67</f>
        <v>0</v>
      </c>
      <c r="K90" s="104">
        <f>'K-8 (combined)'!H67</f>
        <v>0</v>
      </c>
      <c r="L90" s="104">
        <f>'K-8 (combined)'!I67</f>
        <v>0</v>
      </c>
      <c r="M90" s="104">
        <f>'K-8 (combined)'!J67</f>
        <v>0</v>
      </c>
      <c r="N90" s="104">
        <f>'K-8 (combined)'!K67</f>
        <v>0.5</v>
      </c>
      <c r="O90" s="104">
        <f>'K-8 (combined)'!L67</f>
        <v>0</v>
      </c>
      <c r="P90" s="107">
        <f t="shared" si="6"/>
        <v>0.5</v>
      </c>
      <c r="Q90" s="205"/>
      <c r="R90" s="205"/>
      <c r="S90" s="206"/>
      <c r="T90" s="207"/>
      <c r="U90" s="205"/>
      <c r="V90" s="206"/>
      <c r="W90" s="211"/>
      <c r="X90" s="212"/>
      <c r="Y90" s="212"/>
      <c r="Z90" s="213"/>
    </row>
    <row r="91" spans="1:26" s="100" customFormat="1" ht="24" customHeight="1" x14ac:dyDescent="0.3">
      <c r="A91" s="160" t="str">
        <f>'Weekly Menus'!C11</f>
        <v>Gingered Carrots</v>
      </c>
      <c r="B91" s="120"/>
      <c r="C91" s="130" t="str">
        <f>'K-8 (combined)'!B68</f>
        <v>1/2 cup</v>
      </c>
      <c r="D91" s="122"/>
      <c r="E91" s="123"/>
      <c r="F91" s="124"/>
      <c r="G91" s="106">
        <f>'K-8 (combined)'!C68</f>
        <v>0</v>
      </c>
      <c r="H91" s="104">
        <f>'K-8 (combined)'!D68</f>
        <v>0</v>
      </c>
      <c r="I91" s="104">
        <f>'K-8 (combined)'!E68</f>
        <v>0</v>
      </c>
      <c r="J91" s="104">
        <f>'K-8 (combined)'!G68</f>
        <v>0</v>
      </c>
      <c r="K91" s="104">
        <f>'K-8 (combined)'!H68</f>
        <v>0.5</v>
      </c>
      <c r="L91" s="104">
        <f>'K-8 (combined)'!I68</f>
        <v>0</v>
      </c>
      <c r="M91" s="104">
        <f>'K-8 (combined)'!J68</f>
        <v>0</v>
      </c>
      <c r="N91" s="104">
        <f>'K-8 (combined)'!K68</f>
        <v>0</v>
      </c>
      <c r="O91" s="104">
        <f>'K-8 (combined)'!L68</f>
        <v>0</v>
      </c>
      <c r="P91" s="107">
        <f t="shared" si="6"/>
        <v>0.5</v>
      </c>
      <c r="Q91" s="205"/>
      <c r="R91" s="205"/>
      <c r="S91" s="206"/>
      <c r="T91" s="207"/>
      <c r="U91" s="205"/>
      <c r="V91" s="206"/>
      <c r="W91" s="211"/>
      <c r="X91" s="212"/>
      <c r="Y91" s="212"/>
      <c r="Z91" s="213"/>
    </row>
    <row r="92" spans="1:26" s="100" customFormat="1" ht="24" customHeight="1" x14ac:dyDescent="0.3">
      <c r="A92" s="160" t="str">
        <f>'Weekly Menus'!C12</f>
        <v xml:space="preserve">Fruit Selection </v>
      </c>
      <c r="B92" s="120"/>
      <c r="C92" s="130" t="str">
        <f>'K-8 (combined)'!B69</f>
        <v>1/2 cup</v>
      </c>
      <c r="D92" s="122"/>
      <c r="E92" s="123"/>
      <c r="F92" s="124"/>
      <c r="G92" s="106">
        <f>'K-8 (combined)'!C69</f>
        <v>0</v>
      </c>
      <c r="H92" s="104">
        <f>'K-8 (combined)'!D69</f>
        <v>0</v>
      </c>
      <c r="I92" s="104">
        <f>'K-8 (combined)'!E69</f>
        <v>0.5</v>
      </c>
      <c r="J92" s="104">
        <f>'K-8 (combined)'!G69</f>
        <v>0</v>
      </c>
      <c r="K92" s="104">
        <f>'K-8 (combined)'!H69</f>
        <v>0</v>
      </c>
      <c r="L92" s="104">
        <f>'K-8 (combined)'!I69</f>
        <v>0</v>
      </c>
      <c r="M92" s="104">
        <f>'K-8 (combined)'!J69</f>
        <v>0</v>
      </c>
      <c r="N92" s="104">
        <f>'K-8 (combined)'!K69</f>
        <v>0</v>
      </c>
      <c r="O92" s="104">
        <f>'K-8 (combined)'!L69</f>
        <v>0</v>
      </c>
      <c r="P92" s="107">
        <f t="shared" si="6"/>
        <v>0</v>
      </c>
      <c r="Q92" s="205"/>
      <c r="R92" s="205"/>
      <c r="S92" s="206"/>
      <c r="T92" s="207"/>
      <c r="U92" s="205"/>
      <c r="V92" s="206"/>
      <c r="W92" s="211"/>
      <c r="X92" s="212"/>
      <c r="Y92" s="212"/>
      <c r="Z92" s="213"/>
    </row>
    <row r="93" spans="1:26" s="100" customFormat="1" ht="24" customHeight="1" x14ac:dyDescent="0.3">
      <c r="A93" s="160" t="str">
        <f>'Weekly Menus'!C13</f>
        <v xml:space="preserve">Fruit Selection </v>
      </c>
      <c r="B93" s="120"/>
      <c r="C93" s="130" t="str">
        <f>'K-8 (combined)'!B70</f>
        <v>1/2 cup</v>
      </c>
      <c r="D93" s="122"/>
      <c r="E93" s="123"/>
      <c r="F93" s="124"/>
      <c r="G93" s="106">
        <f>'K-8 (combined)'!C70</f>
        <v>0</v>
      </c>
      <c r="H93" s="104">
        <f>'K-8 (combined)'!D70</f>
        <v>0</v>
      </c>
      <c r="I93" s="104">
        <f>'K-8 (combined)'!E70</f>
        <v>0.5</v>
      </c>
      <c r="J93" s="104">
        <f>'K-8 (combined)'!G70</f>
        <v>0</v>
      </c>
      <c r="K93" s="104">
        <f>'K-8 (combined)'!H70</f>
        <v>0</v>
      </c>
      <c r="L93" s="104">
        <f>'K-8 (combined)'!I70</f>
        <v>0</v>
      </c>
      <c r="M93" s="104">
        <f>'K-8 (combined)'!J70</f>
        <v>0</v>
      </c>
      <c r="N93" s="104">
        <f>'K-8 (combined)'!K70</f>
        <v>0</v>
      </c>
      <c r="O93" s="104">
        <f>'K-8 (combined)'!L70</f>
        <v>0</v>
      </c>
      <c r="P93" s="107">
        <f t="shared" si="6"/>
        <v>0</v>
      </c>
      <c r="Q93" s="205"/>
      <c r="R93" s="205"/>
      <c r="S93" s="206"/>
      <c r="T93" s="207"/>
      <c r="U93" s="205"/>
      <c r="V93" s="206"/>
      <c r="W93" s="211"/>
      <c r="X93" s="212"/>
      <c r="Y93" s="212"/>
      <c r="Z93" s="213"/>
    </row>
    <row r="94" spans="1:26" s="100" customFormat="1" ht="24" customHeight="1" x14ac:dyDescent="0.3">
      <c r="A94" s="160" t="str">
        <f>'Weekly Menus'!C14</f>
        <v>Milk Selection</v>
      </c>
      <c r="B94" s="120"/>
      <c r="C94" s="130" t="str">
        <f>'K-8 (combined)'!B71</f>
        <v xml:space="preserve">8 oz. </v>
      </c>
      <c r="D94" s="122"/>
      <c r="E94" s="123"/>
      <c r="F94" s="124"/>
      <c r="G94" s="106">
        <f>'K-8 (combined)'!C71</f>
        <v>0</v>
      </c>
      <c r="H94" s="104">
        <f>'K-8 (combined)'!D71</f>
        <v>0</v>
      </c>
      <c r="I94" s="104">
        <f>'K-8 (combined)'!E71</f>
        <v>0</v>
      </c>
      <c r="J94" s="104">
        <f>'K-8 (combined)'!G71</f>
        <v>0</v>
      </c>
      <c r="K94" s="104">
        <f>'K-8 (combined)'!H71</f>
        <v>0</v>
      </c>
      <c r="L94" s="104">
        <f>'K-8 (combined)'!I71</f>
        <v>0</v>
      </c>
      <c r="M94" s="104">
        <f>'K-8 (combined)'!J71</f>
        <v>0</v>
      </c>
      <c r="N94" s="104">
        <f>'K-8 (combined)'!K71</f>
        <v>0</v>
      </c>
      <c r="O94" s="104">
        <f>'K-8 (combined)'!L71</f>
        <v>0</v>
      </c>
      <c r="P94" s="107">
        <f t="shared" si="6"/>
        <v>0</v>
      </c>
      <c r="Q94" s="205"/>
      <c r="R94" s="205"/>
      <c r="S94" s="206"/>
      <c r="T94" s="207"/>
      <c r="U94" s="205"/>
      <c r="V94" s="206"/>
      <c r="W94" s="211"/>
      <c r="X94" s="212"/>
      <c r="Y94" s="212"/>
      <c r="Z94" s="213"/>
    </row>
    <row r="95" spans="1:26" s="100" customFormat="1" ht="24" customHeight="1" x14ac:dyDescent="0.3">
      <c r="A95" s="160">
        <f>'Weekly Menus'!C15</f>
        <v>0</v>
      </c>
      <c r="B95" s="120"/>
      <c r="C95" s="130">
        <f>'K-8 (combined)'!B72</f>
        <v>0</v>
      </c>
      <c r="D95" s="122"/>
      <c r="E95" s="123"/>
      <c r="F95" s="124"/>
      <c r="G95" s="106">
        <f>'K-8 (combined)'!C72</f>
        <v>0</v>
      </c>
      <c r="H95" s="104">
        <f>'K-8 (combined)'!D72</f>
        <v>0</v>
      </c>
      <c r="I95" s="104">
        <f>'K-8 (combined)'!E72</f>
        <v>0</v>
      </c>
      <c r="J95" s="104">
        <f>'K-8 (combined)'!G72</f>
        <v>0</v>
      </c>
      <c r="K95" s="104">
        <f>'K-8 (combined)'!H72</f>
        <v>0</v>
      </c>
      <c r="L95" s="104">
        <f>'K-8 (combined)'!I72</f>
        <v>0</v>
      </c>
      <c r="M95" s="104">
        <f>'K-8 (combined)'!J72</f>
        <v>0</v>
      </c>
      <c r="N95" s="104">
        <f>'K-8 (combined)'!K72</f>
        <v>0</v>
      </c>
      <c r="O95" s="104">
        <f>'K-8 (combined)'!L72</f>
        <v>0</v>
      </c>
      <c r="P95" s="107">
        <f t="shared" si="6"/>
        <v>0</v>
      </c>
      <c r="Q95" s="205"/>
      <c r="R95" s="205"/>
      <c r="S95" s="206"/>
      <c r="T95" s="207"/>
      <c r="U95" s="205"/>
      <c r="V95" s="206"/>
      <c r="W95" s="211"/>
      <c r="X95" s="212"/>
      <c r="Y95" s="212"/>
      <c r="Z95" s="213"/>
    </row>
    <row r="96" spans="1:26" s="100" customFormat="1" ht="24" customHeight="1" x14ac:dyDescent="0.3">
      <c r="A96" s="160">
        <f>'Weekly Menus'!C16</f>
        <v>0</v>
      </c>
      <c r="B96" s="120"/>
      <c r="C96" s="130">
        <f>'K-8 (combined)'!B73</f>
        <v>0</v>
      </c>
      <c r="D96" s="122"/>
      <c r="E96" s="123"/>
      <c r="F96" s="124"/>
      <c r="G96" s="106">
        <f>'K-8 (combined)'!C73</f>
        <v>0</v>
      </c>
      <c r="H96" s="104">
        <f>'K-8 (combined)'!D73</f>
        <v>0</v>
      </c>
      <c r="I96" s="104">
        <f>'K-8 (combined)'!E73</f>
        <v>0</v>
      </c>
      <c r="J96" s="104">
        <f>'K-8 (combined)'!G73</f>
        <v>0</v>
      </c>
      <c r="K96" s="104">
        <f>'K-8 (combined)'!H73</f>
        <v>0</v>
      </c>
      <c r="L96" s="104">
        <f>'K-8 (combined)'!I73</f>
        <v>0</v>
      </c>
      <c r="M96" s="104">
        <f>'K-8 (combined)'!J73</f>
        <v>0</v>
      </c>
      <c r="N96" s="104">
        <f>'K-8 (combined)'!K73</f>
        <v>0</v>
      </c>
      <c r="O96" s="104">
        <f>'K-8 (combined)'!L73</f>
        <v>0</v>
      </c>
      <c r="P96" s="107">
        <f t="shared" si="6"/>
        <v>0</v>
      </c>
      <c r="Q96" s="205"/>
      <c r="R96" s="205"/>
      <c r="S96" s="206"/>
      <c r="T96" s="207"/>
      <c r="U96" s="205"/>
      <c r="V96" s="206"/>
      <c r="W96" s="211"/>
      <c r="X96" s="212"/>
      <c r="Y96" s="212"/>
      <c r="Z96" s="213"/>
    </row>
    <row r="97" spans="1:26" s="100" customFormat="1" ht="24" customHeight="1" x14ac:dyDescent="0.3">
      <c r="A97" s="160">
        <f>'Weekly Menus'!C17</f>
        <v>0</v>
      </c>
      <c r="B97" s="120"/>
      <c r="C97" s="130">
        <f>'K-8 (combined)'!B74</f>
        <v>0</v>
      </c>
      <c r="D97" s="122"/>
      <c r="E97" s="123"/>
      <c r="F97" s="124"/>
      <c r="G97" s="106">
        <f>'K-8 (combined)'!C74</f>
        <v>0</v>
      </c>
      <c r="H97" s="104">
        <f>'K-8 (combined)'!D74</f>
        <v>0</v>
      </c>
      <c r="I97" s="104">
        <f>'K-8 (combined)'!E74</f>
        <v>0</v>
      </c>
      <c r="J97" s="104">
        <f>'K-8 (combined)'!G74</f>
        <v>0</v>
      </c>
      <c r="K97" s="104">
        <f>'K-8 (combined)'!H74</f>
        <v>0</v>
      </c>
      <c r="L97" s="104">
        <f>'K-8 (combined)'!I74</f>
        <v>0</v>
      </c>
      <c r="M97" s="104">
        <f>'K-8 (combined)'!J74</f>
        <v>0</v>
      </c>
      <c r="N97" s="104">
        <f>'K-8 (combined)'!K74</f>
        <v>0</v>
      </c>
      <c r="O97" s="104">
        <f>'K-8 (combined)'!L74</f>
        <v>0</v>
      </c>
      <c r="P97" s="107">
        <f t="shared" si="6"/>
        <v>0</v>
      </c>
      <c r="Q97" s="205"/>
      <c r="R97" s="205"/>
      <c r="S97" s="206"/>
      <c r="T97" s="207"/>
      <c r="U97" s="205"/>
      <c r="V97" s="206"/>
      <c r="W97" s="208"/>
      <c r="X97" s="208"/>
      <c r="Y97" s="208"/>
      <c r="Z97" s="209"/>
    </row>
    <row r="98" spans="1:26" s="100" customFormat="1" ht="24" customHeight="1" x14ac:dyDescent="0.3">
      <c r="A98" s="160">
        <f>'Weekly Menus'!C18</f>
        <v>0</v>
      </c>
      <c r="B98" s="120"/>
      <c r="C98" s="130">
        <f>'K-8 (combined)'!B75</f>
        <v>0</v>
      </c>
      <c r="D98" s="122"/>
      <c r="E98" s="123"/>
      <c r="F98" s="124"/>
      <c r="G98" s="106">
        <f>'K-8 (combined)'!C75</f>
        <v>0</v>
      </c>
      <c r="H98" s="104">
        <f>'K-8 (combined)'!D75</f>
        <v>0</v>
      </c>
      <c r="I98" s="104">
        <f>'K-8 (combined)'!E75</f>
        <v>0</v>
      </c>
      <c r="J98" s="104">
        <f>'K-8 (combined)'!G75</f>
        <v>0</v>
      </c>
      <c r="K98" s="104">
        <f>'K-8 (combined)'!H75</f>
        <v>0</v>
      </c>
      <c r="L98" s="104">
        <f>'K-8 (combined)'!I75</f>
        <v>0</v>
      </c>
      <c r="M98" s="104">
        <f>'K-8 (combined)'!J75</f>
        <v>0</v>
      </c>
      <c r="N98" s="104">
        <f>'K-8 (combined)'!K75</f>
        <v>0</v>
      </c>
      <c r="O98" s="104">
        <f>'K-8 (combined)'!L75</f>
        <v>0</v>
      </c>
      <c r="P98" s="107">
        <f t="shared" si="6"/>
        <v>0</v>
      </c>
      <c r="Q98" s="205"/>
      <c r="R98" s="205"/>
      <c r="S98" s="206"/>
      <c r="T98" s="207"/>
      <c r="U98" s="205"/>
      <c r="V98" s="206"/>
      <c r="W98" s="208"/>
      <c r="X98" s="208"/>
      <c r="Y98" s="208"/>
      <c r="Z98" s="209"/>
    </row>
    <row r="99" spans="1:26" s="100" customFormat="1" ht="24" customHeight="1" x14ac:dyDescent="0.3">
      <c r="A99" s="160">
        <f>'Weekly Menus'!C19</f>
        <v>0</v>
      </c>
      <c r="B99" s="120"/>
      <c r="C99" s="130">
        <f>'K-8 (combined)'!B76</f>
        <v>0</v>
      </c>
      <c r="D99" s="122"/>
      <c r="E99" s="123"/>
      <c r="F99" s="124"/>
      <c r="G99" s="106">
        <f>'K-8 (combined)'!C76</f>
        <v>0</v>
      </c>
      <c r="H99" s="104">
        <f>'K-8 (combined)'!D76</f>
        <v>0</v>
      </c>
      <c r="I99" s="104">
        <f>'K-8 (combined)'!E76</f>
        <v>0</v>
      </c>
      <c r="J99" s="104">
        <f>'K-8 (combined)'!G76</f>
        <v>0</v>
      </c>
      <c r="K99" s="104">
        <f>'K-8 (combined)'!H76</f>
        <v>0</v>
      </c>
      <c r="L99" s="104">
        <f>'K-8 (combined)'!I76</f>
        <v>0</v>
      </c>
      <c r="M99" s="104">
        <f>'K-8 (combined)'!J76</f>
        <v>0</v>
      </c>
      <c r="N99" s="104">
        <f>'K-8 (combined)'!K76</f>
        <v>0</v>
      </c>
      <c r="O99" s="104">
        <f>'K-8 (combined)'!L76</f>
        <v>0</v>
      </c>
      <c r="P99" s="107">
        <f t="shared" si="6"/>
        <v>0</v>
      </c>
      <c r="Q99" s="205"/>
      <c r="R99" s="205"/>
      <c r="S99" s="206"/>
      <c r="T99" s="207"/>
      <c r="U99" s="205"/>
      <c r="V99" s="206"/>
      <c r="W99" s="208"/>
      <c r="X99" s="208"/>
      <c r="Y99" s="208"/>
      <c r="Z99" s="209"/>
    </row>
    <row r="100" spans="1:26" s="100" customFormat="1" ht="24" customHeight="1" x14ac:dyDescent="0.3">
      <c r="A100" s="160">
        <f>'Weekly Menus'!C20</f>
        <v>0</v>
      </c>
      <c r="B100" s="120"/>
      <c r="C100" s="130">
        <f>'K-8 (combined)'!B77</f>
        <v>0</v>
      </c>
      <c r="D100" s="122"/>
      <c r="E100" s="123"/>
      <c r="F100" s="124"/>
      <c r="G100" s="106">
        <f>'K-8 (combined)'!C77</f>
        <v>0</v>
      </c>
      <c r="H100" s="104">
        <f>'K-8 (combined)'!D77</f>
        <v>0</v>
      </c>
      <c r="I100" s="104">
        <f>'K-8 (combined)'!E77</f>
        <v>0</v>
      </c>
      <c r="J100" s="104">
        <f>'K-8 (combined)'!G77</f>
        <v>0</v>
      </c>
      <c r="K100" s="104">
        <f>'K-8 (combined)'!H77</f>
        <v>0</v>
      </c>
      <c r="L100" s="104">
        <f>'K-8 (combined)'!I77</f>
        <v>0</v>
      </c>
      <c r="M100" s="104">
        <f>'K-8 (combined)'!J77</f>
        <v>0</v>
      </c>
      <c r="N100" s="104">
        <f>'K-8 (combined)'!K77</f>
        <v>0</v>
      </c>
      <c r="O100" s="104">
        <f>'K-8 (combined)'!L77</f>
        <v>0</v>
      </c>
      <c r="P100" s="107">
        <f t="shared" si="6"/>
        <v>0</v>
      </c>
      <c r="Q100" s="205"/>
      <c r="R100" s="205"/>
      <c r="S100" s="206"/>
      <c r="T100" s="207"/>
      <c r="U100" s="205"/>
      <c r="V100" s="206"/>
      <c r="W100" s="208"/>
      <c r="X100" s="208"/>
      <c r="Y100" s="208"/>
      <c r="Z100" s="209"/>
    </row>
    <row r="101" spans="1:26" s="100" customFormat="1" ht="24" customHeight="1" x14ac:dyDescent="0.3">
      <c r="A101" s="160">
        <f>'Weekly Menus'!C21</f>
        <v>0</v>
      </c>
      <c r="B101" s="120"/>
      <c r="C101" s="130">
        <f>'K-8 (combined)'!B78</f>
        <v>0</v>
      </c>
      <c r="D101" s="122"/>
      <c r="E101" s="123"/>
      <c r="F101" s="124"/>
      <c r="G101" s="106">
        <f>'K-8 (combined)'!C78</f>
        <v>0</v>
      </c>
      <c r="H101" s="104">
        <f>'K-8 (combined)'!D78</f>
        <v>0</v>
      </c>
      <c r="I101" s="104">
        <f>'K-8 (combined)'!E78</f>
        <v>0</v>
      </c>
      <c r="J101" s="104">
        <f>'K-8 (combined)'!G78</f>
        <v>0</v>
      </c>
      <c r="K101" s="104">
        <f>'K-8 (combined)'!H78</f>
        <v>0</v>
      </c>
      <c r="L101" s="104">
        <f>'K-8 (combined)'!I78</f>
        <v>0</v>
      </c>
      <c r="M101" s="104">
        <f>'K-8 (combined)'!J78</f>
        <v>0</v>
      </c>
      <c r="N101" s="104">
        <f>'K-8 (combined)'!K78</f>
        <v>0</v>
      </c>
      <c r="O101" s="104">
        <f>'K-8 (combined)'!L78</f>
        <v>0</v>
      </c>
      <c r="P101" s="107">
        <f t="shared" si="6"/>
        <v>0</v>
      </c>
      <c r="Q101" s="205"/>
      <c r="R101" s="205"/>
      <c r="S101" s="206"/>
      <c r="T101" s="207"/>
      <c r="U101" s="205"/>
      <c r="V101" s="206"/>
      <c r="W101" s="208"/>
      <c r="X101" s="208"/>
      <c r="Y101" s="208"/>
      <c r="Z101" s="209"/>
    </row>
    <row r="102" spans="1:26" s="100" customFormat="1" ht="24" customHeight="1" x14ac:dyDescent="0.3">
      <c r="A102" s="160">
        <f>'Weekly Menus'!C22</f>
        <v>0</v>
      </c>
      <c r="B102" s="120"/>
      <c r="C102" s="130">
        <f>'K-8 (combined)'!B79</f>
        <v>0</v>
      </c>
      <c r="D102" s="122"/>
      <c r="E102" s="123"/>
      <c r="F102" s="124"/>
      <c r="G102" s="106">
        <f>'K-8 (combined)'!C79</f>
        <v>0</v>
      </c>
      <c r="H102" s="104">
        <f>'K-8 (combined)'!D79</f>
        <v>0</v>
      </c>
      <c r="I102" s="104">
        <f>'K-8 (combined)'!E79</f>
        <v>0</v>
      </c>
      <c r="J102" s="104">
        <f>'K-8 (combined)'!G79</f>
        <v>0</v>
      </c>
      <c r="K102" s="104">
        <f>'K-8 (combined)'!H79</f>
        <v>0</v>
      </c>
      <c r="L102" s="104">
        <f>'K-8 (combined)'!I79</f>
        <v>0</v>
      </c>
      <c r="M102" s="104">
        <f>'K-8 (combined)'!J79</f>
        <v>0</v>
      </c>
      <c r="N102" s="104">
        <f>'K-8 (combined)'!K79</f>
        <v>0</v>
      </c>
      <c r="O102" s="104">
        <f>'K-8 (combined)'!L79</f>
        <v>0</v>
      </c>
      <c r="P102" s="107">
        <f t="shared" si="6"/>
        <v>0</v>
      </c>
      <c r="Q102" s="205"/>
      <c r="R102" s="205"/>
      <c r="S102" s="206"/>
      <c r="T102" s="207"/>
      <c r="U102" s="205"/>
      <c r="V102" s="206"/>
      <c r="W102" s="208"/>
      <c r="X102" s="208"/>
      <c r="Y102" s="208"/>
      <c r="Z102" s="209"/>
    </row>
    <row r="103" spans="1:26" s="100" customFormat="1" ht="24" customHeight="1" x14ac:dyDescent="0.3">
      <c r="A103" s="160">
        <f>'Weekly Menus'!C23</f>
        <v>0</v>
      </c>
      <c r="B103" s="120"/>
      <c r="C103" s="130">
        <f>'K-8 (combined)'!B80</f>
        <v>0</v>
      </c>
      <c r="D103" s="122"/>
      <c r="E103" s="123"/>
      <c r="F103" s="124"/>
      <c r="G103" s="106">
        <f>'K-8 (combined)'!C80</f>
        <v>0</v>
      </c>
      <c r="H103" s="104">
        <f>'K-8 (combined)'!D80</f>
        <v>0</v>
      </c>
      <c r="I103" s="104">
        <f>'K-8 (combined)'!E80</f>
        <v>0</v>
      </c>
      <c r="J103" s="104">
        <f>'K-8 (combined)'!G80</f>
        <v>0</v>
      </c>
      <c r="K103" s="104">
        <f>'K-8 (combined)'!H80</f>
        <v>0</v>
      </c>
      <c r="L103" s="104">
        <f>'K-8 (combined)'!I80</f>
        <v>0</v>
      </c>
      <c r="M103" s="104">
        <f>'K-8 (combined)'!J80</f>
        <v>0</v>
      </c>
      <c r="N103" s="104">
        <f>'K-8 (combined)'!K80</f>
        <v>0</v>
      </c>
      <c r="O103" s="104">
        <f>'K-8 (combined)'!L80</f>
        <v>0</v>
      </c>
      <c r="P103" s="107">
        <f t="shared" si="6"/>
        <v>0</v>
      </c>
      <c r="Q103" s="205"/>
      <c r="R103" s="205"/>
      <c r="S103" s="206"/>
      <c r="T103" s="207"/>
      <c r="U103" s="205"/>
      <c r="V103" s="206"/>
      <c r="W103" s="208"/>
      <c r="X103" s="208"/>
      <c r="Y103" s="208"/>
      <c r="Z103" s="209"/>
    </row>
    <row r="104" spans="1:26" s="100" customFormat="1" ht="24" customHeight="1" thickBot="1" x14ac:dyDescent="0.35">
      <c r="A104" s="160">
        <f>'Weekly Menus'!C24</f>
        <v>0</v>
      </c>
      <c r="B104" s="120"/>
      <c r="C104" s="130">
        <f>'K-8 (combined)'!B81</f>
        <v>0</v>
      </c>
      <c r="D104" s="122"/>
      <c r="E104" s="123"/>
      <c r="F104" s="124"/>
      <c r="G104" s="106">
        <f>'K-8 (combined)'!C81</f>
        <v>0</v>
      </c>
      <c r="H104" s="104">
        <f>'K-8 (combined)'!D81</f>
        <v>0</v>
      </c>
      <c r="I104" s="104">
        <f>'K-8 (combined)'!E81</f>
        <v>0</v>
      </c>
      <c r="J104" s="104">
        <f>'K-8 (combined)'!G81</f>
        <v>0</v>
      </c>
      <c r="K104" s="104">
        <f>'K-8 (combined)'!H81</f>
        <v>0</v>
      </c>
      <c r="L104" s="104">
        <f>'K-8 (combined)'!I81</f>
        <v>0</v>
      </c>
      <c r="M104" s="104">
        <f>'K-8 (combined)'!J81</f>
        <v>0</v>
      </c>
      <c r="N104" s="104">
        <f>'K-8 (combined)'!K81</f>
        <v>0</v>
      </c>
      <c r="O104" s="104">
        <f>'K-8 (combined)'!L81</f>
        <v>0</v>
      </c>
      <c r="P104" s="107">
        <f t="shared" si="6"/>
        <v>0</v>
      </c>
      <c r="Q104" s="205"/>
      <c r="R104" s="205"/>
      <c r="S104" s="206"/>
      <c r="T104" s="207"/>
      <c r="U104" s="205"/>
      <c r="V104" s="206"/>
      <c r="W104" s="208"/>
      <c r="X104" s="208"/>
      <c r="Y104" s="208"/>
      <c r="Z104" s="209"/>
    </row>
    <row r="105" spans="1:26" s="100" customFormat="1" ht="24" customHeight="1" x14ac:dyDescent="0.3">
      <c r="A105" s="190" t="s">
        <v>57</v>
      </c>
      <c r="B105" s="191"/>
      <c r="C105" s="191"/>
      <c r="D105" s="191"/>
      <c r="E105" s="191"/>
      <c r="F105" s="191"/>
      <c r="G105" s="105"/>
      <c r="H105" s="105"/>
      <c r="I105" s="105"/>
      <c r="J105" s="105"/>
      <c r="K105" s="105"/>
      <c r="L105" s="105"/>
      <c r="M105" s="105"/>
      <c r="N105" s="105"/>
      <c r="O105" s="105"/>
      <c r="P105" s="112"/>
      <c r="Q105" s="192" t="s">
        <v>59</v>
      </c>
      <c r="R105" s="193"/>
      <c r="S105" s="193"/>
      <c r="T105" s="193"/>
      <c r="U105" s="193"/>
      <c r="V105" s="193"/>
      <c r="W105" s="193"/>
      <c r="X105" s="193"/>
      <c r="Y105" s="193"/>
      <c r="Z105" s="194"/>
    </row>
    <row r="106" spans="1:26" s="100" customFormat="1" ht="24" customHeight="1" x14ac:dyDescent="0.3">
      <c r="A106" s="201" t="s">
        <v>56</v>
      </c>
      <c r="B106" s="202"/>
      <c r="C106" s="202"/>
      <c r="D106" s="202"/>
      <c r="E106" s="202"/>
      <c r="F106" s="202"/>
      <c r="G106" s="102">
        <f>FLOOR(SUM(G87:G104),0.25)</f>
        <v>2</v>
      </c>
      <c r="H106" s="102">
        <f>FLOOR(SUM(H87:H104),0.25)</f>
        <v>1</v>
      </c>
      <c r="I106" s="102">
        <f t="shared" ref="I106:P106" si="7">SUM(I87:I104)</f>
        <v>1</v>
      </c>
      <c r="J106" s="102">
        <f t="shared" si="7"/>
        <v>0</v>
      </c>
      <c r="K106" s="102">
        <f t="shared" si="7"/>
        <v>0.5</v>
      </c>
      <c r="L106" s="102">
        <f t="shared" si="7"/>
        <v>0</v>
      </c>
      <c r="M106" s="102">
        <f t="shared" si="7"/>
        <v>0</v>
      </c>
      <c r="N106" s="102">
        <f t="shared" si="7"/>
        <v>0.5</v>
      </c>
      <c r="O106" s="102">
        <f t="shared" si="7"/>
        <v>0</v>
      </c>
      <c r="P106" s="110">
        <f t="shared" si="7"/>
        <v>1</v>
      </c>
      <c r="Q106" s="195"/>
      <c r="R106" s="196"/>
      <c r="S106" s="196"/>
      <c r="T106" s="196"/>
      <c r="U106" s="196"/>
      <c r="V106" s="196"/>
      <c r="W106" s="196"/>
      <c r="X106" s="196"/>
      <c r="Y106" s="196"/>
      <c r="Z106" s="197"/>
    </row>
    <row r="107" spans="1:26" s="100" customFormat="1" ht="24" customHeight="1" thickBot="1" x14ac:dyDescent="0.35">
      <c r="A107" s="203" t="s">
        <v>64</v>
      </c>
      <c r="B107" s="204"/>
      <c r="C107" s="204"/>
      <c r="D107" s="204"/>
      <c r="E107" s="204"/>
      <c r="F107" s="204"/>
      <c r="G107" s="103">
        <f t="shared" ref="G107:P107" si="8">SUM(G34,G70,G106)</f>
        <v>6</v>
      </c>
      <c r="H107" s="103">
        <f t="shared" si="8"/>
        <v>6</v>
      </c>
      <c r="I107" s="103">
        <f t="shared" si="8"/>
        <v>3</v>
      </c>
      <c r="J107" s="103">
        <f t="shared" si="8"/>
        <v>1</v>
      </c>
      <c r="K107" s="103">
        <f t="shared" si="8"/>
        <v>1.25</v>
      </c>
      <c r="L107" s="103">
        <f t="shared" si="8"/>
        <v>0</v>
      </c>
      <c r="M107" s="103">
        <f t="shared" si="8"/>
        <v>0</v>
      </c>
      <c r="N107" s="103">
        <f t="shared" si="8"/>
        <v>0.5</v>
      </c>
      <c r="O107" s="103">
        <f t="shared" si="8"/>
        <v>0</v>
      </c>
      <c r="P107" s="111">
        <f t="shared" si="8"/>
        <v>2.75</v>
      </c>
      <c r="Q107" s="198"/>
      <c r="R107" s="199"/>
      <c r="S107" s="199"/>
      <c r="T107" s="199"/>
      <c r="U107" s="199"/>
      <c r="V107" s="199"/>
      <c r="W107" s="199"/>
      <c r="X107" s="199"/>
      <c r="Y107" s="199"/>
      <c r="Z107" s="200"/>
    </row>
    <row r="108" spans="1:26" s="100" customFormat="1" ht="15" thickBot="1" x14ac:dyDescent="0.35">
      <c r="A108" s="89"/>
      <c r="B108" s="31"/>
      <c r="C108" s="31"/>
      <c r="D108" s="91"/>
      <c r="E108" s="91"/>
      <c r="F108" s="89"/>
      <c r="G108" s="89"/>
      <c r="H108" s="31"/>
      <c r="I108" s="91"/>
      <c r="J108" s="91"/>
      <c r="K108" s="91"/>
      <c r="L108" s="30"/>
    </row>
    <row r="109" spans="1:26" s="100" customFormat="1" ht="24" customHeight="1" x14ac:dyDescent="0.3">
      <c r="A109" s="286" t="s">
        <v>70</v>
      </c>
      <c r="B109" s="287"/>
      <c r="C109" s="287"/>
      <c r="D109" s="287"/>
      <c r="E109" s="287"/>
      <c r="F109" s="287"/>
      <c r="G109" s="287"/>
      <c r="H109" s="287"/>
      <c r="I109" s="287"/>
      <c r="J109" s="287"/>
      <c r="K109" s="287"/>
      <c r="L109" s="287"/>
      <c r="M109" s="287"/>
      <c r="N109" s="287"/>
      <c r="O109" s="287"/>
      <c r="P109" s="287"/>
      <c r="Q109" s="287"/>
      <c r="R109" s="287"/>
      <c r="S109" s="287"/>
      <c r="T109" s="287"/>
      <c r="U109" s="287"/>
      <c r="V109" s="287"/>
      <c r="W109" s="287"/>
      <c r="X109" s="287"/>
      <c r="Y109" s="287"/>
      <c r="Z109" s="288"/>
    </row>
    <row r="110" spans="1:26" s="100" customFormat="1" ht="15" customHeight="1" x14ac:dyDescent="0.3">
      <c r="A110" s="138"/>
      <c r="B110" s="139"/>
      <c r="C110" s="139"/>
      <c r="D110" s="139"/>
      <c r="E110" s="139"/>
      <c r="F110" s="139"/>
      <c r="G110" s="139"/>
      <c r="H110" s="139"/>
      <c r="I110" s="139"/>
      <c r="J110" s="139"/>
      <c r="K110" s="139"/>
      <c r="L110" s="139"/>
      <c r="M110" s="139"/>
      <c r="N110" s="140"/>
      <c r="O110" s="140"/>
      <c r="P110" s="140"/>
      <c r="Q110" s="141"/>
      <c r="R110" s="141"/>
      <c r="S110" s="141"/>
      <c r="T110" s="141"/>
      <c r="U110" s="141"/>
      <c r="V110" s="141"/>
      <c r="W110" s="141"/>
      <c r="X110" s="141"/>
      <c r="Y110" s="141"/>
      <c r="Z110" s="142"/>
    </row>
    <row r="111" spans="1:26" s="100" customFormat="1" ht="15" customHeight="1" x14ac:dyDescent="0.3">
      <c r="A111" s="158" t="s">
        <v>61</v>
      </c>
      <c r="B111" s="144" t="s">
        <v>8</v>
      </c>
      <c r="C111" s="145"/>
      <c r="D111" s="139"/>
      <c r="E111" s="145"/>
      <c r="F111" s="145"/>
      <c r="G111" s="146"/>
      <c r="H111" s="146"/>
      <c r="I111" s="146"/>
      <c r="J111" s="146"/>
      <c r="K111" s="139"/>
      <c r="L111" s="139"/>
      <c r="M111" s="139"/>
      <c r="N111" s="140"/>
      <c r="O111" s="140"/>
      <c r="P111" s="140"/>
      <c r="Q111" s="146"/>
      <c r="R111" s="146"/>
      <c r="S111" s="146"/>
      <c r="T111" s="146"/>
      <c r="U111" s="146"/>
      <c r="V111" s="146"/>
      <c r="W111" s="146"/>
      <c r="X111" s="146"/>
      <c r="Y111" s="146"/>
      <c r="Z111" s="147"/>
    </row>
    <row r="112" spans="1:26" s="100" customFormat="1" ht="15" customHeight="1" x14ac:dyDescent="0.3">
      <c r="A112" s="158"/>
      <c r="B112" s="145"/>
      <c r="C112" s="145"/>
      <c r="D112" s="145"/>
      <c r="E112" s="145"/>
      <c r="F112" s="145"/>
      <c r="G112" s="145"/>
      <c r="H112" s="144"/>
      <c r="I112" s="145"/>
      <c r="J112" s="139"/>
      <c r="K112" s="139"/>
      <c r="L112" s="139"/>
      <c r="M112" s="139"/>
      <c r="N112" s="140"/>
      <c r="O112" s="140"/>
      <c r="P112" s="140"/>
      <c r="Q112" s="146"/>
      <c r="R112" s="146"/>
      <c r="S112" s="146"/>
      <c r="T112" s="146"/>
      <c r="U112" s="146"/>
      <c r="V112" s="146"/>
      <c r="W112" s="146"/>
      <c r="X112" s="146"/>
      <c r="Y112" s="146"/>
      <c r="Z112" s="147"/>
    </row>
    <row r="113" spans="1:26" s="100" customFormat="1" ht="15" customHeight="1" thickBot="1" x14ac:dyDescent="0.35">
      <c r="A113" s="158" t="s">
        <v>58</v>
      </c>
      <c r="B113" s="145"/>
      <c r="C113" s="145"/>
      <c r="D113" s="145"/>
      <c r="E113" s="145"/>
      <c r="F113" s="145"/>
      <c r="G113" s="145"/>
      <c r="H113" s="144"/>
      <c r="I113" s="145"/>
      <c r="J113" s="139"/>
      <c r="K113" s="139"/>
      <c r="L113" s="139"/>
      <c r="M113" s="139"/>
      <c r="N113" s="140"/>
      <c r="O113" s="140"/>
      <c r="P113" s="140"/>
      <c r="Q113" s="146"/>
      <c r="R113" s="146"/>
      <c r="S113" s="146"/>
      <c r="T113" s="146"/>
      <c r="U113" s="146"/>
      <c r="V113" s="146"/>
      <c r="W113" s="146"/>
      <c r="X113" s="146"/>
      <c r="Y113" s="146"/>
      <c r="Z113" s="147"/>
    </row>
    <row r="114" spans="1:26" s="100" customFormat="1" ht="15" customHeight="1" thickBot="1" x14ac:dyDescent="0.35">
      <c r="A114" s="158"/>
      <c r="B114" s="145"/>
      <c r="C114" s="145"/>
      <c r="D114" s="145"/>
      <c r="E114" s="289" t="s">
        <v>54</v>
      </c>
      <c r="F114" s="290"/>
      <c r="G114" s="290"/>
      <c r="H114" s="290"/>
      <c r="I114" s="290"/>
      <c r="J114" s="290"/>
      <c r="K114" s="290"/>
      <c r="L114" s="290"/>
      <c r="M114" s="291"/>
      <c r="N114" s="139"/>
      <c r="O114" s="139"/>
      <c r="P114" s="292" t="s">
        <v>55</v>
      </c>
      <c r="Q114" s="293"/>
      <c r="R114" s="293"/>
      <c r="S114" s="293"/>
      <c r="T114" s="293"/>
      <c r="U114" s="293"/>
      <c r="V114" s="293"/>
      <c r="W114" s="293"/>
      <c r="X114" s="294"/>
      <c r="Y114" s="146"/>
      <c r="Z114" s="147"/>
    </row>
    <row r="115" spans="1:26" s="100" customFormat="1" ht="15" customHeight="1" x14ac:dyDescent="0.3">
      <c r="A115" s="159" t="s">
        <v>128</v>
      </c>
      <c r="B115" s="148"/>
      <c r="C115" s="148"/>
      <c r="D115" s="149"/>
      <c r="E115" s="268"/>
      <c r="F115" s="269"/>
      <c r="G115" s="269"/>
      <c r="H115" s="272" t="s">
        <v>130</v>
      </c>
      <c r="I115" s="272"/>
      <c r="J115" s="274" t="s">
        <v>25</v>
      </c>
      <c r="K115" s="274"/>
      <c r="L115" s="274" t="s">
        <v>26</v>
      </c>
      <c r="M115" s="276"/>
      <c r="N115" s="150"/>
      <c r="O115" s="151"/>
      <c r="P115" s="278"/>
      <c r="Q115" s="279"/>
      <c r="R115" s="280"/>
      <c r="S115" s="284" t="s">
        <v>130</v>
      </c>
      <c r="T115" s="284"/>
      <c r="U115" s="295" t="s">
        <v>25</v>
      </c>
      <c r="V115" s="295"/>
      <c r="W115" s="295" t="s">
        <v>26</v>
      </c>
      <c r="X115" s="297"/>
      <c r="Y115" s="146"/>
      <c r="Z115" s="147"/>
    </row>
    <row r="116" spans="1:26" s="100" customFormat="1" ht="15" customHeight="1" x14ac:dyDescent="0.3">
      <c r="A116" s="159" t="s">
        <v>129</v>
      </c>
      <c r="B116" s="148"/>
      <c r="C116" s="148"/>
      <c r="D116" s="149"/>
      <c r="E116" s="270"/>
      <c r="F116" s="271"/>
      <c r="G116" s="271"/>
      <c r="H116" s="273"/>
      <c r="I116" s="273"/>
      <c r="J116" s="275"/>
      <c r="K116" s="275"/>
      <c r="L116" s="275"/>
      <c r="M116" s="277"/>
      <c r="N116" s="152"/>
      <c r="O116" s="152"/>
      <c r="P116" s="281"/>
      <c r="Q116" s="282"/>
      <c r="R116" s="283"/>
      <c r="S116" s="285"/>
      <c r="T116" s="285"/>
      <c r="U116" s="296"/>
      <c r="V116" s="296"/>
      <c r="W116" s="296"/>
      <c r="X116" s="298"/>
      <c r="Y116" s="146"/>
      <c r="Z116" s="147"/>
    </row>
    <row r="117" spans="1:26" s="100" customFormat="1" ht="15" customHeight="1" x14ac:dyDescent="0.3">
      <c r="A117" s="143"/>
      <c r="B117" s="145"/>
      <c r="C117" s="145"/>
      <c r="D117" s="145"/>
      <c r="E117" s="254" t="s">
        <v>51</v>
      </c>
      <c r="F117" s="255"/>
      <c r="G117" s="255"/>
      <c r="H117" s="267" t="s">
        <v>67</v>
      </c>
      <c r="I117" s="267"/>
      <c r="J117" s="258"/>
      <c r="K117" s="258"/>
      <c r="L117" s="259"/>
      <c r="M117" s="260"/>
      <c r="N117" s="152"/>
      <c r="O117" s="152"/>
      <c r="P117" s="261" t="s">
        <v>51</v>
      </c>
      <c r="Q117" s="262"/>
      <c r="R117" s="262"/>
      <c r="S117" s="267" t="s">
        <v>67</v>
      </c>
      <c r="T117" s="267"/>
      <c r="U117" s="241"/>
      <c r="V117" s="242"/>
      <c r="W117" s="241"/>
      <c r="X117" s="243"/>
      <c r="Y117" s="146"/>
      <c r="Z117" s="147"/>
    </row>
    <row r="118" spans="1:26" s="100" customFormat="1" ht="15" customHeight="1" x14ac:dyDescent="0.3">
      <c r="A118" s="153"/>
      <c r="B118" s="146"/>
      <c r="C118" s="146"/>
      <c r="D118" s="146"/>
      <c r="E118" s="254" t="s">
        <v>52</v>
      </c>
      <c r="F118" s="255"/>
      <c r="G118" s="255"/>
      <c r="H118" s="256"/>
      <c r="I118" s="256"/>
      <c r="J118" s="258"/>
      <c r="K118" s="258"/>
      <c r="L118" s="259"/>
      <c r="M118" s="260"/>
      <c r="N118" s="152"/>
      <c r="O118" s="152"/>
      <c r="P118" s="261" t="s">
        <v>52</v>
      </c>
      <c r="Q118" s="262"/>
      <c r="R118" s="262"/>
      <c r="S118" s="263"/>
      <c r="T118" s="264"/>
      <c r="U118" s="241"/>
      <c r="V118" s="242"/>
      <c r="W118" s="241"/>
      <c r="X118" s="243"/>
      <c r="Y118" s="146"/>
      <c r="Z118" s="147"/>
    </row>
    <row r="119" spans="1:26" s="100" customFormat="1" ht="15" customHeight="1" thickBot="1" x14ac:dyDescent="0.35">
      <c r="A119" s="153"/>
      <c r="B119" s="146"/>
      <c r="C119" s="146"/>
      <c r="D119" s="146"/>
      <c r="E119" s="244" t="s">
        <v>53</v>
      </c>
      <c r="F119" s="245"/>
      <c r="G119" s="245"/>
      <c r="H119" s="257"/>
      <c r="I119" s="257"/>
      <c r="J119" s="246"/>
      <c r="K119" s="246"/>
      <c r="L119" s="247"/>
      <c r="M119" s="248"/>
      <c r="N119" s="152"/>
      <c r="O119" s="152"/>
      <c r="P119" s="249" t="s">
        <v>53</v>
      </c>
      <c r="Q119" s="250"/>
      <c r="R119" s="250"/>
      <c r="S119" s="265"/>
      <c r="T119" s="266"/>
      <c r="U119" s="251"/>
      <c r="V119" s="252"/>
      <c r="W119" s="251"/>
      <c r="X119" s="253"/>
      <c r="Y119" s="146"/>
      <c r="Z119" s="147"/>
    </row>
    <row r="120" spans="1:26" s="100" customFormat="1" ht="15" customHeight="1" thickBot="1" x14ac:dyDescent="0.35">
      <c r="A120" s="154"/>
      <c r="B120" s="155"/>
      <c r="C120" s="155"/>
      <c r="D120" s="155"/>
      <c r="E120" s="155"/>
      <c r="F120" s="155"/>
      <c r="G120" s="155"/>
      <c r="H120" s="155"/>
      <c r="I120" s="155"/>
      <c r="J120" s="155"/>
      <c r="K120" s="155"/>
      <c r="L120" s="156"/>
      <c r="M120" s="156"/>
      <c r="N120" s="157"/>
      <c r="O120" s="157"/>
      <c r="P120" s="157"/>
      <c r="Q120" s="146"/>
      <c r="R120" s="146"/>
      <c r="S120" s="146"/>
      <c r="T120" s="146"/>
      <c r="U120" s="146"/>
      <c r="V120" s="146"/>
      <c r="W120" s="146"/>
      <c r="X120" s="146"/>
      <c r="Y120" s="146"/>
      <c r="Z120" s="147"/>
    </row>
    <row r="121" spans="1:26" s="100" customFormat="1" ht="15" customHeight="1" x14ac:dyDescent="0.3">
      <c r="A121" s="226" t="s">
        <v>65</v>
      </c>
      <c r="B121" s="228" t="s">
        <v>35</v>
      </c>
      <c r="C121" s="230" t="s">
        <v>45</v>
      </c>
      <c r="D121" s="232" t="s">
        <v>43</v>
      </c>
      <c r="E121" s="221"/>
      <c r="F121" s="233"/>
      <c r="G121" s="234" t="s">
        <v>46</v>
      </c>
      <c r="H121" s="235"/>
      <c r="I121" s="235"/>
      <c r="J121" s="235"/>
      <c r="K121" s="235"/>
      <c r="L121" s="235"/>
      <c r="M121" s="235"/>
      <c r="N121" s="235"/>
      <c r="O121" s="235"/>
      <c r="P121" s="236"/>
      <c r="Q121" s="237" t="s">
        <v>36</v>
      </c>
      <c r="R121" s="215"/>
      <c r="S121" s="238"/>
      <c r="T121" s="214" t="s">
        <v>37</v>
      </c>
      <c r="U121" s="215"/>
      <c r="V121" s="216"/>
      <c r="W121" s="220" t="s">
        <v>38</v>
      </c>
      <c r="X121" s="221"/>
      <c r="Y121" s="221"/>
      <c r="Z121" s="222"/>
    </row>
    <row r="122" spans="1:26" s="100" customFormat="1" ht="75" customHeight="1" x14ac:dyDescent="0.3">
      <c r="A122" s="227"/>
      <c r="B122" s="229"/>
      <c r="C122" s="231"/>
      <c r="D122" s="97" t="s">
        <v>39</v>
      </c>
      <c r="E122" s="98" t="s">
        <v>40</v>
      </c>
      <c r="F122" s="101" t="s">
        <v>41</v>
      </c>
      <c r="G122" s="94" t="s">
        <v>0</v>
      </c>
      <c r="H122" s="87" t="s">
        <v>72</v>
      </c>
      <c r="I122" s="87" t="s">
        <v>1</v>
      </c>
      <c r="J122" s="88" t="s">
        <v>47</v>
      </c>
      <c r="K122" s="88" t="s">
        <v>48</v>
      </c>
      <c r="L122" s="88" t="s">
        <v>2</v>
      </c>
      <c r="M122" s="88" t="s">
        <v>3</v>
      </c>
      <c r="N122" s="88" t="s">
        <v>4</v>
      </c>
      <c r="O122" s="88" t="s">
        <v>49</v>
      </c>
      <c r="P122" s="95" t="s">
        <v>50</v>
      </c>
      <c r="Q122" s="239"/>
      <c r="R122" s="218"/>
      <c r="S122" s="240"/>
      <c r="T122" s="217"/>
      <c r="U122" s="218"/>
      <c r="V122" s="219"/>
      <c r="W122" s="223"/>
      <c r="X122" s="224"/>
      <c r="Y122" s="224"/>
      <c r="Z122" s="225"/>
    </row>
    <row r="123" spans="1:26" s="100" customFormat="1" ht="24" customHeight="1" x14ac:dyDescent="0.3">
      <c r="A123" s="160" t="str">
        <f>'Weekly Menus'!D7</f>
        <v>Baked Ham with Pineapple</v>
      </c>
      <c r="B123" s="120"/>
      <c r="C123" s="130" t="str">
        <f>'K-8 (combined)'!B93</f>
        <v>2 oz sliced</v>
      </c>
      <c r="D123" s="122"/>
      <c r="E123" s="123"/>
      <c r="F123" s="124"/>
      <c r="G123" s="106">
        <f>'K-8 (combined)'!C93</f>
        <v>2</v>
      </c>
      <c r="H123" s="104">
        <f>'K-8 (combined)'!D93</f>
        <v>0</v>
      </c>
      <c r="I123" s="104">
        <f>'K-8 (combined)'!E93</f>
        <v>0</v>
      </c>
      <c r="J123" s="104">
        <f>'K-8 (combined)'!G93</f>
        <v>0</v>
      </c>
      <c r="K123" s="104">
        <f>'K-8 (combined)'!H93</f>
        <v>0</v>
      </c>
      <c r="L123" s="104">
        <f>'K-8 (combined)'!I93</f>
        <v>0</v>
      </c>
      <c r="M123" s="104">
        <f>'K-8 (combined)'!J93</f>
        <v>0</v>
      </c>
      <c r="N123" s="104">
        <f>'K-8 (combined)'!K93</f>
        <v>0</v>
      </c>
      <c r="O123" s="104">
        <f>'K-8 (combined)'!L93</f>
        <v>0</v>
      </c>
      <c r="P123" s="107">
        <f>SUM(J123:O123)</f>
        <v>0</v>
      </c>
      <c r="Q123" s="205"/>
      <c r="R123" s="205"/>
      <c r="S123" s="206"/>
      <c r="T123" s="207"/>
      <c r="U123" s="205"/>
      <c r="V123" s="206"/>
      <c r="W123" s="211"/>
      <c r="X123" s="212"/>
      <c r="Y123" s="212"/>
      <c r="Z123" s="213"/>
    </row>
    <row r="124" spans="1:26" s="100" customFormat="1" ht="24" customHeight="1" x14ac:dyDescent="0.3">
      <c r="A124" s="160" t="str">
        <f>'Weekly Menus'!D8</f>
        <v>Baked Tofu with Pineapple</v>
      </c>
      <c r="B124" s="120"/>
      <c r="C124" s="130" t="str">
        <f>'K-8 (combined)'!B94</f>
        <v xml:space="preserve">4.4 oz. </v>
      </c>
      <c r="D124" s="122"/>
      <c r="E124" s="123"/>
      <c r="F124" s="124"/>
      <c r="G124" s="106">
        <f>'K-8 (combined)'!C94</f>
        <v>0</v>
      </c>
      <c r="H124" s="104">
        <f>'K-8 (combined)'!D94</f>
        <v>0</v>
      </c>
      <c r="I124" s="104">
        <f>'K-8 (combined)'!E94</f>
        <v>0</v>
      </c>
      <c r="J124" s="104">
        <f>'K-8 (combined)'!G94</f>
        <v>0</v>
      </c>
      <c r="K124" s="104">
        <f>'K-8 (combined)'!H94</f>
        <v>0</v>
      </c>
      <c r="L124" s="104">
        <f>'K-8 (combined)'!I94</f>
        <v>0</v>
      </c>
      <c r="M124" s="104">
        <f>'K-8 (combined)'!J94</f>
        <v>0</v>
      </c>
      <c r="N124" s="104">
        <f>'K-8 (combined)'!K94</f>
        <v>0</v>
      </c>
      <c r="O124" s="104">
        <f>'K-8 (combined)'!L94</f>
        <v>0</v>
      </c>
      <c r="P124" s="107">
        <f t="shared" ref="P124:P140" si="9">SUM(J124:O124)</f>
        <v>0</v>
      </c>
      <c r="Q124" s="205"/>
      <c r="R124" s="205"/>
      <c r="S124" s="206"/>
      <c r="T124" s="207"/>
      <c r="U124" s="205"/>
      <c r="V124" s="206"/>
      <c r="W124" s="211"/>
      <c r="X124" s="212"/>
      <c r="Y124" s="212"/>
      <c r="Z124" s="213"/>
    </row>
    <row r="125" spans="1:26" s="100" customFormat="1" ht="24" customHeight="1" x14ac:dyDescent="0.3">
      <c r="A125" s="160" t="str">
        <f>'Weekly Menus'!D9</f>
        <v>WG Dinner Roll</v>
      </c>
      <c r="B125" s="120"/>
      <c r="C125" s="130" t="str">
        <f>'K-8 (combined)'!B95</f>
        <v xml:space="preserve">1 - 1oz. </v>
      </c>
      <c r="D125" s="122"/>
      <c r="E125" s="123"/>
      <c r="F125" s="124"/>
      <c r="G125" s="106">
        <f>'K-8 (combined)'!C95</f>
        <v>0</v>
      </c>
      <c r="H125" s="104">
        <f>'K-8 (combined)'!D95</f>
        <v>1</v>
      </c>
      <c r="I125" s="104">
        <f>'K-8 (combined)'!E95</f>
        <v>0</v>
      </c>
      <c r="J125" s="104">
        <f>'K-8 (combined)'!G95</f>
        <v>0</v>
      </c>
      <c r="K125" s="104">
        <f>'K-8 (combined)'!H95</f>
        <v>0</v>
      </c>
      <c r="L125" s="104">
        <f>'K-8 (combined)'!I95</f>
        <v>0</v>
      </c>
      <c r="M125" s="104">
        <f>'K-8 (combined)'!J95</f>
        <v>0</v>
      </c>
      <c r="N125" s="104">
        <f>'K-8 (combined)'!K95</f>
        <v>0</v>
      </c>
      <c r="O125" s="104">
        <f>'K-8 (combined)'!L95</f>
        <v>0</v>
      </c>
      <c r="P125" s="107">
        <f t="shared" si="9"/>
        <v>0</v>
      </c>
      <c r="Q125" s="205"/>
      <c r="R125" s="205"/>
      <c r="S125" s="206"/>
      <c r="T125" s="207"/>
      <c r="U125" s="205"/>
      <c r="V125" s="206"/>
      <c r="W125" s="211"/>
      <c r="X125" s="212"/>
      <c r="Y125" s="212"/>
      <c r="Z125" s="213"/>
    </row>
    <row r="126" spans="1:26" s="100" customFormat="1" ht="24" customHeight="1" x14ac:dyDescent="0.3">
      <c r="A126" s="160" t="str">
        <f>'Weekly Menus'!D10</f>
        <v>Potato Salad with Fresh Herbs</v>
      </c>
      <c r="B126" s="120"/>
      <c r="C126" s="130" t="str">
        <f>'K-8 (combined)'!B96</f>
        <v>1/2 cup</v>
      </c>
      <c r="D126" s="122"/>
      <c r="E126" s="123"/>
      <c r="F126" s="124"/>
      <c r="G126" s="106">
        <f>'K-8 (combined)'!C96</f>
        <v>0</v>
      </c>
      <c r="H126" s="104">
        <f>'K-8 (combined)'!D96</f>
        <v>0</v>
      </c>
      <c r="I126" s="104">
        <f>'K-8 (combined)'!E96</f>
        <v>0</v>
      </c>
      <c r="J126" s="104">
        <f>'K-8 (combined)'!G96</f>
        <v>0</v>
      </c>
      <c r="K126" s="104">
        <f>'K-8 (combined)'!H96</f>
        <v>0</v>
      </c>
      <c r="L126" s="104">
        <f>'K-8 (combined)'!I96</f>
        <v>0</v>
      </c>
      <c r="M126" s="104">
        <f>'K-8 (combined)'!J96</f>
        <v>0.5</v>
      </c>
      <c r="N126" s="104">
        <f>'K-8 (combined)'!K96</f>
        <v>0</v>
      </c>
      <c r="O126" s="104">
        <f>'K-8 (combined)'!L96</f>
        <v>0</v>
      </c>
      <c r="P126" s="107">
        <f t="shared" si="9"/>
        <v>0.5</v>
      </c>
      <c r="Q126" s="205"/>
      <c r="R126" s="205"/>
      <c r="S126" s="206"/>
      <c r="T126" s="207"/>
      <c r="U126" s="205"/>
      <c r="V126" s="206"/>
      <c r="W126" s="211"/>
      <c r="X126" s="212"/>
      <c r="Y126" s="212"/>
      <c r="Z126" s="213"/>
    </row>
    <row r="127" spans="1:26" s="100" customFormat="1" ht="24" customHeight="1" x14ac:dyDescent="0.3">
      <c r="A127" s="160" t="str">
        <f>'Weekly Menus'!D11</f>
        <v>Baked Beans</v>
      </c>
      <c r="B127" s="120"/>
      <c r="C127" s="130" t="str">
        <f>'K-8 (combined)'!B97</f>
        <v>1/2 cup</v>
      </c>
      <c r="D127" s="122"/>
      <c r="E127" s="123"/>
      <c r="F127" s="124"/>
      <c r="G127" s="106">
        <f>'K-8 (combined)'!C97</f>
        <v>0</v>
      </c>
      <c r="H127" s="104">
        <f>'K-8 (combined)'!D97</f>
        <v>0</v>
      </c>
      <c r="I127" s="104">
        <f>'K-8 (combined)'!E97</f>
        <v>0</v>
      </c>
      <c r="J127" s="104">
        <f>'K-8 (combined)'!G97</f>
        <v>0</v>
      </c>
      <c r="K127" s="104">
        <f>'K-8 (combined)'!H97</f>
        <v>0</v>
      </c>
      <c r="L127" s="104">
        <f>'K-8 (combined)'!I97</f>
        <v>0.5</v>
      </c>
      <c r="M127" s="104">
        <f>'K-8 (combined)'!J97</f>
        <v>0</v>
      </c>
      <c r="N127" s="104">
        <f>'K-8 (combined)'!K97</f>
        <v>0</v>
      </c>
      <c r="O127" s="104">
        <f>'K-8 (combined)'!L97</f>
        <v>0</v>
      </c>
      <c r="P127" s="107">
        <f t="shared" si="9"/>
        <v>0.5</v>
      </c>
      <c r="Q127" s="205"/>
      <c r="R127" s="205"/>
      <c r="S127" s="206"/>
      <c r="T127" s="207"/>
      <c r="U127" s="205"/>
      <c r="V127" s="206"/>
      <c r="W127" s="211"/>
      <c r="X127" s="212"/>
      <c r="Y127" s="212"/>
      <c r="Z127" s="213"/>
    </row>
    <row r="128" spans="1:26" s="100" customFormat="1" ht="24" customHeight="1" x14ac:dyDescent="0.3">
      <c r="A128" s="160" t="str">
        <f>'Weekly Menus'!D12</f>
        <v>Fruit Selection</v>
      </c>
      <c r="B128" s="120"/>
      <c r="C128" s="130" t="str">
        <f>'K-8 (combined)'!B98</f>
        <v xml:space="preserve">1/2 cup </v>
      </c>
      <c r="D128" s="122"/>
      <c r="E128" s="123"/>
      <c r="F128" s="124"/>
      <c r="G128" s="106">
        <f>'K-8 (combined)'!C98</f>
        <v>0</v>
      </c>
      <c r="H128" s="104">
        <f>'K-8 (combined)'!D98</f>
        <v>0</v>
      </c>
      <c r="I128" s="104">
        <f>'K-8 (combined)'!E98</f>
        <v>0.5</v>
      </c>
      <c r="J128" s="104">
        <f>'K-8 (combined)'!G98</f>
        <v>0</v>
      </c>
      <c r="K128" s="104">
        <f>'K-8 (combined)'!H98</f>
        <v>0</v>
      </c>
      <c r="L128" s="104">
        <f>'K-8 (combined)'!I98</f>
        <v>0</v>
      </c>
      <c r="M128" s="104">
        <f>'K-8 (combined)'!J98</f>
        <v>0</v>
      </c>
      <c r="N128" s="104">
        <f>'K-8 (combined)'!K98</f>
        <v>0</v>
      </c>
      <c r="O128" s="104">
        <f>'K-8 (combined)'!L98</f>
        <v>0</v>
      </c>
      <c r="P128" s="107">
        <f t="shared" si="9"/>
        <v>0</v>
      </c>
      <c r="Q128" s="205"/>
      <c r="R128" s="205"/>
      <c r="S128" s="206"/>
      <c r="T128" s="207"/>
      <c r="U128" s="205"/>
      <c r="V128" s="206"/>
      <c r="W128" s="211"/>
      <c r="X128" s="212"/>
      <c r="Y128" s="212"/>
      <c r="Z128" s="213"/>
    </row>
    <row r="129" spans="1:26" s="100" customFormat="1" ht="24" customHeight="1" x14ac:dyDescent="0.3">
      <c r="A129" s="160" t="str">
        <f>'Weekly Menus'!D13</f>
        <v>Fruit Selection</v>
      </c>
      <c r="B129" s="120"/>
      <c r="C129" s="130" t="str">
        <f>'K-8 (combined)'!B99</f>
        <v>1/2 cup</v>
      </c>
      <c r="D129" s="122"/>
      <c r="E129" s="123"/>
      <c r="F129" s="124"/>
      <c r="G129" s="106">
        <f>'K-8 (combined)'!C99</f>
        <v>0</v>
      </c>
      <c r="H129" s="104">
        <f>'K-8 (combined)'!D99</f>
        <v>0</v>
      </c>
      <c r="I129" s="104">
        <f>'K-8 (combined)'!E99</f>
        <v>0.5</v>
      </c>
      <c r="J129" s="104">
        <f>'K-8 (combined)'!G99</f>
        <v>0</v>
      </c>
      <c r="K129" s="104">
        <f>'K-8 (combined)'!H99</f>
        <v>0</v>
      </c>
      <c r="L129" s="104">
        <f>'K-8 (combined)'!I99</f>
        <v>0</v>
      </c>
      <c r="M129" s="104">
        <f>'K-8 (combined)'!J99</f>
        <v>0</v>
      </c>
      <c r="N129" s="104">
        <f>'K-8 (combined)'!K99</f>
        <v>0</v>
      </c>
      <c r="O129" s="104">
        <f>'K-8 (combined)'!L99</f>
        <v>0</v>
      </c>
      <c r="P129" s="107">
        <f t="shared" si="9"/>
        <v>0</v>
      </c>
      <c r="Q129" s="205"/>
      <c r="R129" s="205"/>
      <c r="S129" s="206"/>
      <c r="T129" s="207"/>
      <c r="U129" s="205"/>
      <c r="V129" s="206"/>
      <c r="W129" s="211"/>
      <c r="X129" s="212"/>
      <c r="Y129" s="212"/>
      <c r="Z129" s="213"/>
    </row>
    <row r="130" spans="1:26" s="100" customFormat="1" ht="24" customHeight="1" x14ac:dyDescent="0.3">
      <c r="A130" s="160" t="str">
        <f>'Weekly Menus'!D14</f>
        <v>Milk Selection</v>
      </c>
      <c r="B130" s="120"/>
      <c r="C130" s="130" t="str">
        <f>'K-8 (combined)'!B100</f>
        <v xml:space="preserve">8 oz. </v>
      </c>
      <c r="D130" s="122"/>
      <c r="E130" s="123"/>
      <c r="F130" s="124"/>
      <c r="G130" s="106">
        <f>'K-8 (combined)'!C100</f>
        <v>0</v>
      </c>
      <c r="H130" s="104">
        <f>'K-8 (combined)'!D100</f>
        <v>0</v>
      </c>
      <c r="I130" s="104">
        <f>'K-8 (combined)'!E100</f>
        <v>0</v>
      </c>
      <c r="J130" s="104">
        <f>'K-8 (combined)'!G100</f>
        <v>0</v>
      </c>
      <c r="K130" s="104">
        <f>'K-8 (combined)'!H100</f>
        <v>0</v>
      </c>
      <c r="L130" s="104">
        <f>'K-8 (combined)'!I100</f>
        <v>0</v>
      </c>
      <c r="M130" s="104">
        <f>'K-8 (combined)'!J100</f>
        <v>0</v>
      </c>
      <c r="N130" s="104">
        <f>'K-8 (combined)'!K100</f>
        <v>0</v>
      </c>
      <c r="O130" s="104">
        <f>'K-8 (combined)'!L100</f>
        <v>0</v>
      </c>
      <c r="P130" s="107">
        <f t="shared" si="9"/>
        <v>0</v>
      </c>
      <c r="Q130" s="205"/>
      <c r="R130" s="205"/>
      <c r="S130" s="206"/>
      <c r="T130" s="207"/>
      <c r="U130" s="205"/>
      <c r="V130" s="206"/>
      <c r="W130" s="211"/>
      <c r="X130" s="212"/>
      <c r="Y130" s="212"/>
      <c r="Z130" s="213"/>
    </row>
    <row r="131" spans="1:26" s="100" customFormat="1" ht="24" customHeight="1" x14ac:dyDescent="0.3">
      <c r="A131" s="160">
        <f>'Weekly Menus'!D15</f>
        <v>0</v>
      </c>
      <c r="B131" s="120"/>
      <c r="C131" s="130">
        <f>'K-8 (combined)'!B101</f>
        <v>0</v>
      </c>
      <c r="D131" s="122"/>
      <c r="E131" s="123"/>
      <c r="F131" s="124"/>
      <c r="G131" s="106">
        <f>'K-8 (combined)'!C101</f>
        <v>0</v>
      </c>
      <c r="H131" s="104">
        <f>'K-8 (combined)'!D101</f>
        <v>0</v>
      </c>
      <c r="I131" s="104">
        <f>'K-8 (combined)'!E101</f>
        <v>0</v>
      </c>
      <c r="J131" s="104">
        <f>'K-8 (combined)'!G101</f>
        <v>0</v>
      </c>
      <c r="K131" s="104">
        <f>'K-8 (combined)'!H101</f>
        <v>0</v>
      </c>
      <c r="L131" s="104">
        <f>'K-8 (combined)'!I101</f>
        <v>0</v>
      </c>
      <c r="M131" s="104">
        <f>'K-8 (combined)'!J101</f>
        <v>0</v>
      </c>
      <c r="N131" s="104">
        <f>'K-8 (combined)'!K101</f>
        <v>0</v>
      </c>
      <c r="O131" s="104">
        <f>'K-8 (combined)'!L101</f>
        <v>0</v>
      </c>
      <c r="P131" s="107">
        <f t="shared" si="9"/>
        <v>0</v>
      </c>
      <c r="Q131" s="205"/>
      <c r="R131" s="205"/>
      <c r="S131" s="206"/>
      <c r="T131" s="207"/>
      <c r="U131" s="205"/>
      <c r="V131" s="206"/>
      <c r="W131" s="211"/>
      <c r="X131" s="212"/>
      <c r="Y131" s="212"/>
      <c r="Z131" s="213"/>
    </row>
    <row r="132" spans="1:26" s="100" customFormat="1" ht="24" customHeight="1" x14ac:dyDescent="0.3">
      <c r="A132" s="160">
        <f>'Weekly Menus'!D16</f>
        <v>0</v>
      </c>
      <c r="B132" s="120"/>
      <c r="C132" s="130">
        <f>'K-8 (combined)'!B102</f>
        <v>0</v>
      </c>
      <c r="D132" s="122"/>
      <c r="E132" s="123"/>
      <c r="F132" s="124"/>
      <c r="G132" s="106">
        <f>'K-8 (combined)'!C102</f>
        <v>0</v>
      </c>
      <c r="H132" s="104">
        <f>'K-8 (combined)'!D102</f>
        <v>0</v>
      </c>
      <c r="I132" s="104">
        <f>'K-8 (combined)'!E102</f>
        <v>0</v>
      </c>
      <c r="J132" s="104">
        <f>'K-8 (combined)'!G102</f>
        <v>0</v>
      </c>
      <c r="K132" s="104">
        <f>'K-8 (combined)'!H102</f>
        <v>0</v>
      </c>
      <c r="L132" s="104">
        <f>'K-8 (combined)'!I102</f>
        <v>0</v>
      </c>
      <c r="M132" s="104">
        <f>'K-8 (combined)'!J102</f>
        <v>0</v>
      </c>
      <c r="N132" s="104">
        <f>'K-8 (combined)'!K102</f>
        <v>0</v>
      </c>
      <c r="O132" s="104">
        <f>'K-8 (combined)'!L102</f>
        <v>0</v>
      </c>
      <c r="P132" s="107">
        <f t="shared" si="9"/>
        <v>0</v>
      </c>
      <c r="Q132" s="205"/>
      <c r="R132" s="205"/>
      <c r="S132" s="206"/>
      <c r="T132" s="207"/>
      <c r="U132" s="205"/>
      <c r="V132" s="206"/>
      <c r="W132" s="211"/>
      <c r="X132" s="212"/>
      <c r="Y132" s="212"/>
      <c r="Z132" s="213"/>
    </row>
    <row r="133" spans="1:26" s="100" customFormat="1" ht="24" customHeight="1" x14ac:dyDescent="0.3">
      <c r="A133" s="160">
        <f>'Weekly Menus'!D17</f>
        <v>0</v>
      </c>
      <c r="B133" s="120"/>
      <c r="C133" s="130">
        <f>'K-8 (combined)'!B103</f>
        <v>0</v>
      </c>
      <c r="D133" s="122"/>
      <c r="E133" s="123"/>
      <c r="F133" s="124"/>
      <c r="G133" s="106">
        <f>'K-8 (combined)'!C103</f>
        <v>0</v>
      </c>
      <c r="H133" s="104">
        <f>'K-8 (combined)'!D103</f>
        <v>0</v>
      </c>
      <c r="I133" s="104">
        <f>'K-8 (combined)'!E103</f>
        <v>0</v>
      </c>
      <c r="J133" s="104">
        <f>'K-8 (combined)'!G103</f>
        <v>0</v>
      </c>
      <c r="K133" s="104">
        <f>'K-8 (combined)'!H103</f>
        <v>0</v>
      </c>
      <c r="L133" s="104">
        <f>'K-8 (combined)'!I103</f>
        <v>0</v>
      </c>
      <c r="M133" s="104">
        <f>'K-8 (combined)'!J103</f>
        <v>0</v>
      </c>
      <c r="N133" s="104">
        <f>'K-8 (combined)'!K103</f>
        <v>0</v>
      </c>
      <c r="O133" s="104">
        <f>'K-8 (combined)'!L103</f>
        <v>0</v>
      </c>
      <c r="P133" s="107">
        <f t="shared" si="9"/>
        <v>0</v>
      </c>
      <c r="Q133" s="205"/>
      <c r="R133" s="205"/>
      <c r="S133" s="206"/>
      <c r="T133" s="207"/>
      <c r="U133" s="205"/>
      <c r="V133" s="206"/>
      <c r="W133" s="208"/>
      <c r="X133" s="208"/>
      <c r="Y133" s="208"/>
      <c r="Z133" s="209"/>
    </row>
    <row r="134" spans="1:26" s="100" customFormat="1" ht="24" customHeight="1" x14ac:dyDescent="0.3">
      <c r="A134" s="160">
        <f>'Weekly Menus'!D18</f>
        <v>0</v>
      </c>
      <c r="B134" s="120"/>
      <c r="C134" s="130">
        <f>'K-8 (combined)'!B104</f>
        <v>0</v>
      </c>
      <c r="D134" s="122"/>
      <c r="E134" s="123"/>
      <c r="F134" s="124"/>
      <c r="G134" s="106">
        <f>'K-8 (combined)'!C104</f>
        <v>0</v>
      </c>
      <c r="H134" s="104">
        <f>'K-8 (combined)'!D104</f>
        <v>0</v>
      </c>
      <c r="I134" s="104">
        <f>'K-8 (combined)'!E104</f>
        <v>0</v>
      </c>
      <c r="J134" s="104">
        <f>'K-8 (combined)'!G104</f>
        <v>0</v>
      </c>
      <c r="K134" s="104">
        <f>'K-8 (combined)'!H104</f>
        <v>0</v>
      </c>
      <c r="L134" s="104">
        <f>'K-8 (combined)'!I104</f>
        <v>0</v>
      </c>
      <c r="M134" s="104">
        <f>'K-8 (combined)'!J104</f>
        <v>0</v>
      </c>
      <c r="N134" s="104">
        <f>'K-8 (combined)'!K104</f>
        <v>0</v>
      </c>
      <c r="O134" s="104">
        <f>'K-8 (combined)'!L104</f>
        <v>0</v>
      </c>
      <c r="P134" s="107">
        <f t="shared" si="9"/>
        <v>0</v>
      </c>
      <c r="Q134" s="205"/>
      <c r="R134" s="205"/>
      <c r="S134" s="206"/>
      <c r="T134" s="207"/>
      <c r="U134" s="205"/>
      <c r="V134" s="206"/>
      <c r="W134" s="208"/>
      <c r="X134" s="208"/>
      <c r="Y134" s="208"/>
      <c r="Z134" s="209"/>
    </row>
    <row r="135" spans="1:26" s="100" customFormat="1" ht="24" customHeight="1" x14ac:dyDescent="0.3">
      <c r="A135" s="160">
        <f>'Weekly Menus'!D19</f>
        <v>0</v>
      </c>
      <c r="B135" s="120"/>
      <c r="C135" s="130">
        <f>'K-8 (combined)'!B105</f>
        <v>0</v>
      </c>
      <c r="D135" s="122"/>
      <c r="E135" s="123"/>
      <c r="F135" s="124"/>
      <c r="G135" s="106">
        <f>'K-8 (combined)'!C105</f>
        <v>0</v>
      </c>
      <c r="H135" s="104">
        <f>'K-8 (combined)'!D105</f>
        <v>0</v>
      </c>
      <c r="I135" s="104">
        <f>'K-8 (combined)'!E105</f>
        <v>0</v>
      </c>
      <c r="J135" s="104">
        <f>'K-8 (combined)'!G105</f>
        <v>0</v>
      </c>
      <c r="K135" s="104">
        <f>'K-8 (combined)'!H105</f>
        <v>0</v>
      </c>
      <c r="L135" s="104">
        <f>'K-8 (combined)'!I105</f>
        <v>0</v>
      </c>
      <c r="M135" s="104">
        <f>'K-8 (combined)'!J105</f>
        <v>0</v>
      </c>
      <c r="N135" s="104">
        <f>'K-8 (combined)'!K105</f>
        <v>0</v>
      </c>
      <c r="O135" s="104">
        <f>'K-8 (combined)'!L105</f>
        <v>0</v>
      </c>
      <c r="P135" s="107">
        <f t="shared" si="9"/>
        <v>0</v>
      </c>
      <c r="Q135" s="205"/>
      <c r="R135" s="205"/>
      <c r="S135" s="206"/>
      <c r="T135" s="207"/>
      <c r="U135" s="205"/>
      <c r="V135" s="206"/>
      <c r="W135" s="208"/>
      <c r="X135" s="208"/>
      <c r="Y135" s="208"/>
      <c r="Z135" s="209"/>
    </row>
    <row r="136" spans="1:26" s="100" customFormat="1" ht="24" customHeight="1" x14ac:dyDescent="0.3">
      <c r="A136" s="160">
        <f>'Weekly Menus'!D20</f>
        <v>0</v>
      </c>
      <c r="B136" s="120"/>
      <c r="C136" s="130">
        <f>'K-8 (combined)'!B106</f>
        <v>0</v>
      </c>
      <c r="D136" s="122"/>
      <c r="E136" s="123"/>
      <c r="F136" s="124"/>
      <c r="G136" s="106">
        <f>'K-8 (combined)'!C106</f>
        <v>0</v>
      </c>
      <c r="H136" s="104">
        <f>'K-8 (combined)'!D106</f>
        <v>0</v>
      </c>
      <c r="I136" s="104">
        <f>'K-8 (combined)'!E106</f>
        <v>0</v>
      </c>
      <c r="J136" s="104">
        <f>'K-8 (combined)'!G106</f>
        <v>0</v>
      </c>
      <c r="K136" s="104">
        <f>'K-8 (combined)'!H106</f>
        <v>0</v>
      </c>
      <c r="L136" s="104">
        <f>'K-8 (combined)'!I106</f>
        <v>0</v>
      </c>
      <c r="M136" s="104">
        <f>'K-8 (combined)'!J106</f>
        <v>0</v>
      </c>
      <c r="N136" s="104">
        <f>'K-8 (combined)'!K106</f>
        <v>0</v>
      </c>
      <c r="O136" s="104">
        <f>'K-8 (combined)'!L106</f>
        <v>0</v>
      </c>
      <c r="P136" s="107">
        <f t="shared" si="9"/>
        <v>0</v>
      </c>
      <c r="Q136" s="205"/>
      <c r="R136" s="205"/>
      <c r="S136" s="206"/>
      <c r="T136" s="207"/>
      <c r="U136" s="205"/>
      <c r="V136" s="206"/>
      <c r="W136" s="208"/>
      <c r="X136" s="208"/>
      <c r="Y136" s="208"/>
      <c r="Z136" s="209"/>
    </row>
    <row r="137" spans="1:26" s="100" customFormat="1" ht="24" customHeight="1" x14ac:dyDescent="0.3">
      <c r="A137" s="160">
        <f>'Weekly Menus'!D21</f>
        <v>0</v>
      </c>
      <c r="B137" s="120"/>
      <c r="C137" s="130">
        <f>'K-8 (combined)'!B107</f>
        <v>0</v>
      </c>
      <c r="D137" s="122"/>
      <c r="E137" s="123"/>
      <c r="F137" s="124"/>
      <c r="G137" s="106">
        <f>'K-8 (combined)'!C107</f>
        <v>0</v>
      </c>
      <c r="H137" s="104">
        <f>'K-8 (combined)'!D107</f>
        <v>0</v>
      </c>
      <c r="I137" s="104">
        <f>'K-8 (combined)'!E107</f>
        <v>0</v>
      </c>
      <c r="J137" s="104">
        <f>'K-8 (combined)'!G107</f>
        <v>0</v>
      </c>
      <c r="K137" s="104">
        <f>'K-8 (combined)'!H107</f>
        <v>0</v>
      </c>
      <c r="L137" s="104">
        <f>'K-8 (combined)'!I107</f>
        <v>0</v>
      </c>
      <c r="M137" s="104">
        <f>'K-8 (combined)'!J107</f>
        <v>0</v>
      </c>
      <c r="N137" s="104">
        <f>'K-8 (combined)'!K107</f>
        <v>0</v>
      </c>
      <c r="O137" s="104">
        <f>'K-8 (combined)'!L107</f>
        <v>0</v>
      </c>
      <c r="P137" s="107">
        <f t="shared" si="9"/>
        <v>0</v>
      </c>
      <c r="Q137" s="205"/>
      <c r="R137" s="205"/>
      <c r="S137" s="206"/>
      <c r="T137" s="207"/>
      <c r="U137" s="205"/>
      <c r="V137" s="206"/>
      <c r="W137" s="208"/>
      <c r="X137" s="208"/>
      <c r="Y137" s="208"/>
      <c r="Z137" s="209"/>
    </row>
    <row r="138" spans="1:26" s="100" customFormat="1" ht="24" customHeight="1" x14ac:dyDescent="0.3">
      <c r="A138" s="160">
        <f>'Weekly Menus'!D22</f>
        <v>0</v>
      </c>
      <c r="B138" s="120"/>
      <c r="C138" s="130">
        <f>'K-8 (combined)'!B108</f>
        <v>0</v>
      </c>
      <c r="D138" s="122"/>
      <c r="E138" s="123"/>
      <c r="F138" s="124"/>
      <c r="G138" s="106">
        <f>'K-8 (combined)'!C108</f>
        <v>0</v>
      </c>
      <c r="H138" s="104">
        <f>'K-8 (combined)'!D108</f>
        <v>0</v>
      </c>
      <c r="I138" s="104">
        <f>'K-8 (combined)'!E108</f>
        <v>0</v>
      </c>
      <c r="J138" s="104">
        <f>'K-8 (combined)'!G108</f>
        <v>0</v>
      </c>
      <c r="K138" s="104">
        <f>'K-8 (combined)'!H108</f>
        <v>0</v>
      </c>
      <c r="L138" s="104">
        <f>'K-8 (combined)'!I108</f>
        <v>0</v>
      </c>
      <c r="M138" s="104">
        <f>'K-8 (combined)'!J108</f>
        <v>0</v>
      </c>
      <c r="N138" s="104">
        <f>'K-8 (combined)'!K108</f>
        <v>0</v>
      </c>
      <c r="O138" s="104">
        <f>'K-8 (combined)'!L108</f>
        <v>0</v>
      </c>
      <c r="P138" s="107">
        <f t="shared" si="9"/>
        <v>0</v>
      </c>
      <c r="Q138" s="205"/>
      <c r="R138" s="205"/>
      <c r="S138" s="206"/>
      <c r="T138" s="207"/>
      <c r="U138" s="205"/>
      <c r="V138" s="206"/>
      <c r="W138" s="208"/>
      <c r="X138" s="208"/>
      <c r="Y138" s="208"/>
      <c r="Z138" s="209"/>
    </row>
    <row r="139" spans="1:26" s="100" customFormat="1" ht="24" customHeight="1" x14ac:dyDescent="0.3">
      <c r="A139" s="160">
        <f>'Weekly Menus'!D23</f>
        <v>0</v>
      </c>
      <c r="B139" s="120"/>
      <c r="C139" s="130">
        <f>'K-8 (combined)'!B109</f>
        <v>0</v>
      </c>
      <c r="D139" s="122"/>
      <c r="E139" s="123"/>
      <c r="F139" s="124"/>
      <c r="G139" s="106">
        <f>'K-8 (combined)'!C109</f>
        <v>0</v>
      </c>
      <c r="H139" s="104">
        <f>'K-8 (combined)'!D109</f>
        <v>0</v>
      </c>
      <c r="I139" s="104">
        <f>'K-8 (combined)'!E109</f>
        <v>0</v>
      </c>
      <c r="J139" s="104">
        <f>'K-8 (combined)'!G109</f>
        <v>0</v>
      </c>
      <c r="K139" s="104">
        <f>'K-8 (combined)'!H109</f>
        <v>0</v>
      </c>
      <c r="L139" s="104">
        <f>'K-8 (combined)'!I109</f>
        <v>0</v>
      </c>
      <c r="M139" s="104">
        <f>'K-8 (combined)'!J109</f>
        <v>0</v>
      </c>
      <c r="N139" s="104">
        <f>'K-8 (combined)'!K109</f>
        <v>0</v>
      </c>
      <c r="O139" s="104">
        <f>'K-8 (combined)'!L109</f>
        <v>0</v>
      </c>
      <c r="P139" s="107">
        <f t="shared" si="9"/>
        <v>0</v>
      </c>
      <c r="Q139" s="205"/>
      <c r="R139" s="205"/>
      <c r="S139" s="206"/>
      <c r="T139" s="207"/>
      <c r="U139" s="205"/>
      <c r="V139" s="206"/>
      <c r="W139" s="208"/>
      <c r="X139" s="208"/>
      <c r="Y139" s="208"/>
      <c r="Z139" s="209"/>
    </row>
    <row r="140" spans="1:26" s="100" customFormat="1" ht="24" customHeight="1" thickBot="1" x14ac:dyDescent="0.35">
      <c r="A140" s="160">
        <f>'Weekly Menus'!D24</f>
        <v>0</v>
      </c>
      <c r="B140" s="120"/>
      <c r="C140" s="130">
        <f>'K-8 (combined)'!B110</f>
        <v>0</v>
      </c>
      <c r="D140" s="122"/>
      <c r="E140" s="123"/>
      <c r="F140" s="124"/>
      <c r="G140" s="106">
        <f>'K-8 (combined)'!C110</f>
        <v>0</v>
      </c>
      <c r="H140" s="104">
        <f>'K-8 (combined)'!D110</f>
        <v>0</v>
      </c>
      <c r="I140" s="104">
        <f>'K-8 (combined)'!E110</f>
        <v>0</v>
      </c>
      <c r="J140" s="104">
        <f>'K-8 (combined)'!G110</f>
        <v>0</v>
      </c>
      <c r="K140" s="104">
        <f>'K-8 (combined)'!H110</f>
        <v>0</v>
      </c>
      <c r="L140" s="104">
        <f>'K-8 (combined)'!I110</f>
        <v>0</v>
      </c>
      <c r="M140" s="104">
        <f>'K-8 (combined)'!J110</f>
        <v>0</v>
      </c>
      <c r="N140" s="104">
        <f>'K-8 (combined)'!K110</f>
        <v>0</v>
      </c>
      <c r="O140" s="104">
        <f>'K-8 (combined)'!L110</f>
        <v>0</v>
      </c>
      <c r="P140" s="107">
        <f t="shared" si="9"/>
        <v>0</v>
      </c>
      <c r="Q140" s="205"/>
      <c r="R140" s="205"/>
      <c r="S140" s="206"/>
      <c r="T140" s="207"/>
      <c r="U140" s="205"/>
      <c r="V140" s="206"/>
      <c r="W140" s="208"/>
      <c r="X140" s="208"/>
      <c r="Y140" s="208"/>
      <c r="Z140" s="209"/>
    </row>
    <row r="141" spans="1:26" s="100" customFormat="1" ht="24" customHeight="1" x14ac:dyDescent="0.3">
      <c r="A141" s="190" t="s">
        <v>57</v>
      </c>
      <c r="B141" s="191"/>
      <c r="C141" s="191"/>
      <c r="D141" s="191"/>
      <c r="E141" s="191"/>
      <c r="F141" s="191"/>
      <c r="G141" s="105"/>
      <c r="H141" s="105"/>
      <c r="I141" s="105"/>
      <c r="J141" s="105"/>
      <c r="K141" s="105"/>
      <c r="L141" s="105"/>
      <c r="M141" s="105"/>
      <c r="N141" s="105"/>
      <c r="O141" s="105"/>
      <c r="P141" s="112"/>
      <c r="Q141" s="192" t="s">
        <v>59</v>
      </c>
      <c r="R141" s="193"/>
      <c r="S141" s="193"/>
      <c r="T141" s="193"/>
      <c r="U141" s="193"/>
      <c r="V141" s="193"/>
      <c r="W141" s="193"/>
      <c r="X141" s="193"/>
      <c r="Y141" s="193"/>
      <c r="Z141" s="194"/>
    </row>
    <row r="142" spans="1:26" s="100" customFormat="1" ht="24" customHeight="1" x14ac:dyDescent="0.3">
      <c r="A142" s="201" t="s">
        <v>56</v>
      </c>
      <c r="B142" s="202"/>
      <c r="C142" s="202"/>
      <c r="D142" s="202"/>
      <c r="E142" s="202"/>
      <c r="F142" s="202"/>
      <c r="G142" s="102">
        <f>FLOOR(SUM(G123:G140),0.25)</f>
        <v>2</v>
      </c>
      <c r="H142" s="102">
        <f>FLOOR(SUM(H123:H140),0.25)</f>
        <v>1</v>
      </c>
      <c r="I142" s="102">
        <f t="shared" ref="I142:P142" si="10">SUM(I123:I140)</f>
        <v>1</v>
      </c>
      <c r="J142" s="102">
        <f t="shared" si="10"/>
        <v>0</v>
      </c>
      <c r="K142" s="102">
        <f t="shared" si="10"/>
        <v>0</v>
      </c>
      <c r="L142" s="102">
        <f t="shared" si="10"/>
        <v>0.5</v>
      </c>
      <c r="M142" s="102">
        <f t="shared" si="10"/>
        <v>0.5</v>
      </c>
      <c r="N142" s="102">
        <f t="shared" si="10"/>
        <v>0</v>
      </c>
      <c r="O142" s="102">
        <f t="shared" si="10"/>
        <v>0</v>
      </c>
      <c r="P142" s="110">
        <f t="shared" si="10"/>
        <v>1</v>
      </c>
      <c r="Q142" s="195"/>
      <c r="R142" s="196"/>
      <c r="S142" s="196"/>
      <c r="T142" s="196"/>
      <c r="U142" s="196"/>
      <c r="V142" s="196"/>
      <c r="W142" s="196"/>
      <c r="X142" s="196"/>
      <c r="Y142" s="196"/>
      <c r="Z142" s="197"/>
    </row>
    <row r="143" spans="1:26" s="100" customFormat="1" ht="24" customHeight="1" thickBot="1" x14ac:dyDescent="0.35">
      <c r="A143" s="203" t="s">
        <v>64</v>
      </c>
      <c r="B143" s="204"/>
      <c r="C143" s="204"/>
      <c r="D143" s="204"/>
      <c r="E143" s="204"/>
      <c r="F143" s="204"/>
      <c r="G143" s="103">
        <f t="shared" ref="G143:P143" si="11">SUM(G34,G70,G106,G142)</f>
        <v>8</v>
      </c>
      <c r="H143" s="103">
        <f t="shared" si="11"/>
        <v>7</v>
      </c>
      <c r="I143" s="103">
        <f t="shared" si="11"/>
        <v>4</v>
      </c>
      <c r="J143" s="103">
        <f t="shared" si="11"/>
        <v>1</v>
      </c>
      <c r="K143" s="103">
        <f t="shared" si="11"/>
        <v>1.25</v>
      </c>
      <c r="L143" s="103">
        <f t="shared" si="11"/>
        <v>0.5</v>
      </c>
      <c r="M143" s="103">
        <f t="shared" si="11"/>
        <v>0.5</v>
      </c>
      <c r="N143" s="103">
        <f t="shared" si="11"/>
        <v>0.5</v>
      </c>
      <c r="O143" s="103">
        <f t="shared" si="11"/>
        <v>0</v>
      </c>
      <c r="P143" s="111">
        <f t="shared" si="11"/>
        <v>3.75</v>
      </c>
      <c r="Q143" s="198"/>
      <c r="R143" s="199"/>
      <c r="S143" s="199"/>
      <c r="T143" s="199"/>
      <c r="U143" s="199"/>
      <c r="V143" s="199"/>
      <c r="W143" s="199"/>
      <c r="X143" s="199"/>
      <c r="Y143" s="199"/>
      <c r="Z143" s="200"/>
    </row>
    <row r="144" spans="1:26" s="100" customFormat="1" ht="15" thickBot="1" x14ac:dyDescent="0.35">
      <c r="A144" s="90"/>
      <c r="B144" s="31"/>
      <c r="C144" s="31"/>
      <c r="D144" s="91"/>
      <c r="E144" s="91"/>
      <c r="F144" s="89"/>
      <c r="G144" s="89"/>
      <c r="H144" s="31"/>
      <c r="I144" s="91"/>
      <c r="J144" s="91"/>
      <c r="K144" s="91"/>
      <c r="L144" s="30"/>
    </row>
    <row r="145" spans="1:26" s="100" customFormat="1" ht="24" customHeight="1" x14ac:dyDescent="0.3">
      <c r="A145" s="286" t="s">
        <v>70</v>
      </c>
      <c r="B145" s="287"/>
      <c r="C145" s="287"/>
      <c r="D145" s="287"/>
      <c r="E145" s="287"/>
      <c r="F145" s="287"/>
      <c r="G145" s="287"/>
      <c r="H145" s="287"/>
      <c r="I145" s="287"/>
      <c r="J145" s="287"/>
      <c r="K145" s="287"/>
      <c r="L145" s="287"/>
      <c r="M145" s="287"/>
      <c r="N145" s="287"/>
      <c r="O145" s="287"/>
      <c r="P145" s="287"/>
      <c r="Q145" s="287"/>
      <c r="R145" s="287"/>
      <c r="S145" s="287"/>
      <c r="T145" s="287"/>
      <c r="U145" s="287"/>
      <c r="V145" s="287"/>
      <c r="W145" s="287"/>
      <c r="X145" s="287"/>
      <c r="Y145" s="287"/>
      <c r="Z145" s="288"/>
    </row>
    <row r="146" spans="1:26" s="100" customFormat="1" ht="15" customHeight="1" x14ac:dyDescent="0.3">
      <c r="A146" s="138"/>
      <c r="B146" s="139"/>
      <c r="C146" s="139"/>
      <c r="D146" s="139"/>
      <c r="E146" s="139"/>
      <c r="F146" s="139"/>
      <c r="G146" s="139"/>
      <c r="H146" s="139"/>
      <c r="I146" s="139"/>
      <c r="J146" s="139"/>
      <c r="K146" s="139"/>
      <c r="L146" s="139"/>
      <c r="M146" s="139"/>
      <c r="N146" s="140"/>
      <c r="O146" s="140"/>
      <c r="P146" s="140"/>
      <c r="Q146" s="141"/>
      <c r="R146" s="141"/>
      <c r="S146" s="141"/>
      <c r="T146" s="141"/>
      <c r="U146" s="141"/>
      <c r="V146" s="141"/>
      <c r="W146" s="141"/>
      <c r="X146" s="141"/>
      <c r="Y146" s="141"/>
      <c r="Z146" s="142"/>
    </row>
    <row r="147" spans="1:26" s="100" customFormat="1" ht="15" customHeight="1" x14ac:dyDescent="0.3">
      <c r="A147" s="158" t="s">
        <v>62</v>
      </c>
      <c r="B147" s="144" t="s">
        <v>9</v>
      </c>
      <c r="C147" s="145"/>
      <c r="D147" s="139"/>
      <c r="E147" s="145"/>
      <c r="F147" s="145"/>
      <c r="G147" s="146"/>
      <c r="H147" s="146"/>
      <c r="I147" s="146"/>
      <c r="J147" s="146"/>
      <c r="K147" s="139"/>
      <c r="L147" s="139"/>
      <c r="M147" s="139"/>
      <c r="N147" s="140"/>
      <c r="O147" s="140"/>
      <c r="P147" s="140"/>
      <c r="Q147" s="146"/>
      <c r="R147" s="146"/>
      <c r="S147" s="146"/>
      <c r="T147" s="146"/>
      <c r="U147" s="146"/>
      <c r="V147" s="146"/>
      <c r="W147" s="146"/>
      <c r="X147" s="146"/>
      <c r="Y147" s="146"/>
      <c r="Z147" s="147"/>
    </row>
    <row r="148" spans="1:26" s="100" customFormat="1" ht="15" customHeight="1" x14ac:dyDescent="0.3">
      <c r="A148" s="158"/>
      <c r="B148" s="145"/>
      <c r="C148" s="145"/>
      <c r="D148" s="145"/>
      <c r="E148" s="145"/>
      <c r="F148" s="145"/>
      <c r="G148" s="145"/>
      <c r="H148" s="144"/>
      <c r="I148" s="145"/>
      <c r="J148" s="139"/>
      <c r="K148" s="139"/>
      <c r="L148" s="139"/>
      <c r="M148" s="139"/>
      <c r="N148" s="140"/>
      <c r="O148" s="140"/>
      <c r="P148" s="140"/>
      <c r="Q148" s="146"/>
      <c r="R148" s="146"/>
      <c r="S148" s="146"/>
      <c r="T148" s="146"/>
      <c r="U148" s="146"/>
      <c r="V148" s="146"/>
      <c r="W148" s="146"/>
      <c r="X148" s="146"/>
      <c r="Y148" s="146"/>
      <c r="Z148" s="147"/>
    </row>
    <row r="149" spans="1:26" s="100" customFormat="1" ht="15" customHeight="1" thickBot="1" x14ac:dyDescent="0.35">
      <c r="A149" s="158" t="s">
        <v>58</v>
      </c>
      <c r="B149" s="145"/>
      <c r="C149" s="145"/>
      <c r="D149" s="145"/>
      <c r="E149" s="145"/>
      <c r="F149" s="145"/>
      <c r="G149" s="145"/>
      <c r="H149" s="144"/>
      <c r="I149" s="145"/>
      <c r="J149" s="139"/>
      <c r="K149" s="139"/>
      <c r="L149" s="139"/>
      <c r="M149" s="139"/>
      <c r="N149" s="140"/>
      <c r="O149" s="140"/>
      <c r="P149" s="140"/>
      <c r="Q149" s="146"/>
      <c r="R149" s="146"/>
      <c r="S149" s="146"/>
      <c r="T149" s="146"/>
      <c r="U149" s="146"/>
      <c r="V149" s="146"/>
      <c r="W149" s="146"/>
      <c r="X149" s="146"/>
      <c r="Y149" s="146"/>
      <c r="Z149" s="147"/>
    </row>
    <row r="150" spans="1:26" s="100" customFormat="1" ht="15" customHeight="1" thickBot="1" x14ac:dyDescent="0.35">
      <c r="A150" s="158"/>
      <c r="B150" s="145"/>
      <c r="C150" s="145"/>
      <c r="D150" s="145"/>
      <c r="E150" s="289" t="s">
        <v>54</v>
      </c>
      <c r="F150" s="290"/>
      <c r="G150" s="290"/>
      <c r="H150" s="290"/>
      <c r="I150" s="290"/>
      <c r="J150" s="290"/>
      <c r="K150" s="290"/>
      <c r="L150" s="290"/>
      <c r="M150" s="291"/>
      <c r="N150" s="139"/>
      <c r="O150" s="139"/>
      <c r="P150" s="292" t="s">
        <v>55</v>
      </c>
      <c r="Q150" s="293"/>
      <c r="R150" s="293"/>
      <c r="S150" s="293"/>
      <c r="T150" s="293"/>
      <c r="U150" s="293"/>
      <c r="V150" s="293"/>
      <c r="W150" s="293"/>
      <c r="X150" s="294"/>
      <c r="Y150" s="146"/>
      <c r="Z150" s="147"/>
    </row>
    <row r="151" spans="1:26" s="100" customFormat="1" ht="15" customHeight="1" x14ac:dyDescent="0.3">
      <c r="A151" s="159" t="s">
        <v>128</v>
      </c>
      <c r="B151" s="148"/>
      <c r="C151" s="148"/>
      <c r="D151" s="149"/>
      <c r="E151" s="268"/>
      <c r="F151" s="269"/>
      <c r="G151" s="269"/>
      <c r="H151" s="272" t="s">
        <v>130</v>
      </c>
      <c r="I151" s="272"/>
      <c r="J151" s="274" t="s">
        <v>25</v>
      </c>
      <c r="K151" s="274"/>
      <c r="L151" s="274" t="s">
        <v>26</v>
      </c>
      <c r="M151" s="276"/>
      <c r="N151" s="150"/>
      <c r="O151" s="151"/>
      <c r="P151" s="278"/>
      <c r="Q151" s="279"/>
      <c r="R151" s="280"/>
      <c r="S151" s="284" t="s">
        <v>130</v>
      </c>
      <c r="T151" s="284"/>
      <c r="U151" s="295" t="s">
        <v>25</v>
      </c>
      <c r="V151" s="295"/>
      <c r="W151" s="295" t="s">
        <v>26</v>
      </c>
      <c r="X151" s="297"/>
      <c r="Y151" s="146"/>
      <c r="Z151" s="147"/>
    </row>
    <row r="152" spans="1:26" s="100" customFormat="1" ht="15" customHeight="1" x14ac:dyDescent="0.3">
      <c r="A152" s="159" t="s">
        <v>129</v>
      </c>
      <c r="B152" s="148"/>
      <c r="C152" s="148"/>
      <c r="D152" s="149"/>
      <c r="E152" s="270"/>
      <c r="F152" s="271"/>
      <c r="G152" s="271"/>
      <c r="H152" s="273"/>
      <c r="I152" s="273"/>
      <c r="J152" s="275"/>
      <c r="K152" s="275"/>
      <c r="L152" s="275"/>
      <c r="M152" s="277"/>
      <c r="N152" s="152"/>
      <c r="O152" s="152"/>
      <c r="P152" s="281"/>
      <c r="Q152" s="282"/>
      <c r="R152" s="283"/>
      <c r="S152" s="285"/>
      <c r="T152" s="285"/>
      <c r="U152" s="296"/>
      <c r="V152" s="296"/>
      <c r="W152" s="296"/>
      <c r="X152" s="298"/>
      <c r="Y152" s="146"/>
      <c r="Z152" s="147"/>
    </row>
    <row r="153" spans="1:26" s="100" customFormat="1" ht="15" customHeight="1" x14ac:dyDescent="0.3">
      <c r="A153" s="143"/>
      <c r="B153" s="145"/>
      <c r="C153" s="145"/>
      <c r="D153" s="145"/>
      <c r="E153" s="254" t="s">
        <v>51</v>
      </c>
      <c r="F153" s="255"/>
      <c r="G153" s="255"/>
      <c r="H153" s="267" t="s">
        <v>67</v>
      </c>
      <c r="I153" s="267"/>
      <c r="J153" s="258"/>
      <c r="K153" s="258"/>
      <c r="L153" s="259"/>
      <c r="M153" s="260"/>
      <c r="N153" s="152"/>
      <c r="O153" s="152"/>
      <c r="P153" s="261" t="s">
        <v>51</v>
      </c>
      <c r="Q153" s="262"/>
      <c r="R153" s="262"/>
      <c r="S153" s="267" t="s">
        <v>67</v>
      </c>
      <c r="T153" s="267"/>
      <c r="U153" s="241"/>
      <c r="V153" s="242"/>
      <c r="W153" s="241"/>
      <c r="X153" s="243"/>
      <c r="Y153" s="146"/>
      <c r="Z153" s="147"/>
    </row>
    <row r="154" spans="1:26" s="100" customFormat="1" ht="15" customHeight="1" x14ac:dyDescent="0.3">
      <c r="A154" s="153"/>
      <c r="B154" s="146"/>
      <c r="C154" s="146"/>
      <c r="D154" s="146"/>
      <c r="E154" s="254" t="s">
        <v>52</v>
      </c>
      <c r="F154" s="255"/>
      <c r="G154" s="255"/>
      <c r="H154" s="256"/>
      <c r="I154" s="256"/>
      <c r="J154" s="258"/>
      <c r="K154" s="258"/>
      <c r="L154" s="259"/>
      <c r="M154" s="260"/>
      <c r="N154" s="152"/>
      <c r="O154" s="152"/>
      <c r="P154" s="261" t="s">
        <v>52</v>
      </c>
      <c r="Q154" s="262"/>
      <c r="R154" s="262"/>
      <c r="S154" s="263"/>
      <c r="T154" s="264"/>
      <c r="U154" s="241"/>
      <c r="V154" s="242"/>
      <c r="W154" s="241"/>
      <c r="X154" s="243"/>
      <c r="Y154" s="146"/>
      <c r="Z154" s="147"/>
    </row>
    <row r="155" spans="1:26" s="100" customFormat="1" ht="15" customHeight="1" thickBot="1" x14ac:dyDescent="0.35">
      <c r="A155" s="153"/>
      <c r="B155" s="146"/>
      <c r="C155" s="146"/>
      <c r="D155" s="146"/>
      <c r="E155" s="244" t="s">
        <v>53</v>
      </c>
      <c r="F155" s="245"/>
      <c r="G155" s="245"/>
      <c r="H155" s="257"/>
      <c r="I155" s="257"/>
      <c r="J155" s="246"/>
      <c r="K155" s="246"/>
      <c r="L155" s="247"/>
      <c r="M155" s="248"/>
      <c r="N155" s="152"/>
      <c r="O155" s="152"/>
      <c r="P155" s="249" t="s">
        <v>53</v>
      </c>
      <c r="Q155" s="250"/>
      <c r="R155" s="250"/>
      <c r="S155" s="265"/>
      <c r="T155" s="266"/>
      <c r="U155" s="251"/>
      <c r="V155" s="252"/>
      <c r="W155" s="251"/>
      <c r="X155" s="253"/>
      <c r="Y155" s="146"/>
      <c r="Z155" s="147"/>
    </row>
    <row r="156" spans="1:26" s="100" customFormat="1" ht="15" customHeight="1" thickBot="1" x14ac:dyDescent="0.35">
      <c r="A156" s="154"/>
      <c r="B156" s="155"/>
      <c r="C156" s="155"/>
      <c r="D156" s="155"/>
      <c r="E156" s="155"/>
      <c r="F156" s="155"/>
      <c r="G156" s="155"/>
      <c r="H156" s="155"/>
      <c r="I156" s="155"/>
      <c r="J156" s="155"/>
      <c r="K156" s="155"/>
      <c r="L156" s="156"/>
      <c r="M156" s="156"/>
      <c r="N156" s="157"/>
      <c r="O156" s="157"/>
      <c r="P156" s="157"/>
      <c r="Q156" s="146"/>
      <c r="R156" s="146"/>
      <c r="S156" s="146"/>
      <c r="T156" s="146"/>
      <c r="U156" s="146"/>
      <c r="V156" s="146"/>
      <c r="W156" s="146"/>
      <c r="X156" s="146"/>
      <c r="Y156" s="146"/>
      <c r="Z156" s="147"/>
    </row>
    <row r="157" spans="1:26" s="100" customFormat="1" ht="15" customHeight="1" x14ac:dyDescent="0.3">
      <c r="A157" s="226" t="s">
        <v>65</v>
      </c>
      <c r="B157" s="228" t="s">
        <v>35</v>
      </c>
      <c r="C157" s="230" t="s">
        <v>45</v>
      </c>
      <c r="D157" s="232" t="s">
        <v>43</v>
      </c>
      <c r="E157" s="221"/>
      <c r="F157" s="233"/>
      <c r="G157" s="234" t="s">
        <v>46</v>
      </c>
      <c r="H157" s="235"/>
      <c r="I157" s="235"/>
      <c r="J157" s="235"/>
      <c r="K157" s="235"/>
      <c r="L157" s="235"/>
      <c r="M157" s="235"/>
      <c r="N157" s="235"/>
      <c r="O157" s="235"/>
      <c r="P157" s="236"/>
      <c r="Q157" s="237" t="s">
        <v>36</v>
      </c>
      <c r="R157" s="215"/>
      <c r="S157" s="238"/>
      <c r="T157" s="214" t="s">
        <v>37</v>
      </c>
      <c r="U157" s="215"/>
      <c r="V157" s="216"/>
      <c r="W157" s="220" t="s">
        <v>38</v>
      </c>
      <c r="X157" s="221"/>
      <c r="Y157" s="221"/>
      <c r="Z157" s="222"/>
    </row>
    <row r="158" spans="1:26" s="100" customFormat="1" ht="75" customHeight="1" x14ac:dyDescent="0.3">
      <c r="A158" s="227"/>
      <c r="B158" s="229"/>
      <c r="C158" s="231"/>
      <c r="D158" s="97" t="s">
        <v>39</v>
      </c>
      <c r="E158" s="98" t="s">
        <v>40</v>
      </c>
      <c r="F158" s="101" t="s">
        <v>41</v>
      </c>
      <c r="G158" s="94" t="s">
        <v>0</v>
      </c>
      <c r="H158" s="87" t="s">
        <v>72</v>
      </c>
      <c r="I158" s="87" t="s">
        <v>1</v>
      </c>
      <c r="J158" s="88" t="s">
        <v>47</v>
      </c>
      <c r="K158" s="88" t="s">
        <v>48</v>
      </c>
      <c r="L158" s="88" t="s">
        <v>2</v>
      </c>
      <c r="M158" s="88" t="s">
        <v>3</v>
      </c>
      <c r="N158" s="88" t="s">
        <v>4</v>
      </c>
      <c r="O158" s="88" t="s">
        <v>49</v>
      </c>
      <c r="P158" s="95" t="s">
        <v>50</v>
      </c>
      <c r="Q158" s="239"/>
      <c r="R158" s="218"/>
      <c r="S158" s="240"/>
      <c r="T158" s="217"/>
      <c r="U158" s="218"/>
      <c r="V158" s="219"/>
      <c r="W158" s="223"/>
      <c r="X158" s="224"/>
      <c r="Y158" s="224"/>
      <c r="Z158" s="225"/>
    </row>
    <row r="159" spans="1:26" s="100" customFormat="1" ht="24" customHeight="1" x14ac:dyDescent="0.3">
      <c r="A159" s="160" t="str">
        <f>'Weekly Menus'!E7</f>
        <v>Chicken &amp; Cheese Quesadilla</v>
      </c>
      <c r="B159" s="120"/>
      <c r="C159" s="130" t="str">
        <f>'K-8 (combined)'!B122</f>
        <v xml:space="preserve">1 whole </v>
      </c>
      <c r="D159" s="122"/>
      <c r="E159" s="123"/>
      <c r="F159" s="124"/>
      <c r="G159" s="106">
        <f>'K-8 (combined)'!C122</f>
        <v>2</v>
      </c>
      <c r="H159" s="104">
        <f>'K-8 (combined)'!D122</f>
        <v>1.5</v>
      </c>
      <c r="I159" s="104">
        <f>'K-8 (combined)'!E122</f>
        <v>0</v>
      </c>
      <c r="J159" s="104">
        <f>'K-8 (combined)'!G122</f>
        <v>0</v>
      </c>
      <c r="K159" s="104">
        <f>'K-8 (combined)'!H122</f>
        <v>0</v>
      </c>
      <c r="L159" s="104">
        <f>'K-8 (combined)'!I122</f>
        <v>0</v>
      </c>
      <c r="M159" s="104">
        <f>'K-8 (combined)'!J122</f>
        <v>0</v>
      </c>
      <c r="N159" s="104">
        <f>'K-8 (combined)'!K122</f>
        <v>0</v>
      </c>
      <c r="O159" s="104">
        <f>'K-8 (combined)'!L122</f>
        <v>0</v>
      </c>
      <c r="P159" s="107">
        <f>SUM(J159:O159)</f>
        <v>0</v>
      </c>
      <c r="Q159" s="205"/>
      <c r="R159" s="205"/>
      <c r="S159" s="206"/>
      <c r="T159" s="207"/>
      <c r="U159" s="205"/>
      <c r="V159" s="206"/>
      <c r="W159" s="211"/>
      <c r="X159" s="212"/>
      <c r="Y159" s="212"/>
      <c r="Z159" s="213"/>
    </row>
    <row r="160" spans="1:26" s="100" customFormat="1" ht="24" customHeight="1" x14ac:dyDescent="0.3">
      <c r="A160" s="160" t="str">
        <f>'Weekly Menus'!E8</f>
        <v>Cheese Quesadilla</v>
      </c>
      <c r="B160" s="120"/>
      <c r="C160" s="130" t="str">
        <f>'K-8 (combined)'!B123</f>
        <v xml:space="preserve">1 whole </v>
      </c>
      <c r="D160" s="122"/>
      <c r="E160" s="123"/>
      <c r="F160" s="124"/>
      <c r="G160" s="106">
        <f>'K-8 (combined)'!C123</f>
        <v>0</v>
      </c>
      <c r="H160" s="104">
        <f>'K-8 (combined)'!D123</f>
        <v>0</v>
      </c>
      <c r="I160" s="104">
        <f>'K-8 (combined)'!E123</f>
        <v>0</v>
      </c>
      <c r="J160" s="104">
        <f>'K-8 (combined)'!G123</f>
        <v>0</v>
      </c>
      <c r="K160" s="104">
        <f>'K-8 (combined)'!H123</f>
        <v>0</v>
      </c>
      <c r="L160" s="104">
        <f>'K-8 (combined)'!I123</f>
        <v>0</v>
      </c>
      <c r="M160" s="104">
        <f>'K-8 (combined)'!J123</f>
        <v>0</v>
      </c>
      <c r="N160" s="104">
        <f>'K-8 (combined)'!K123</f>
        <v>0</v>
      </c>
      <c r="O160" s="104">
        <f>'K-8 (combined)'!L123</f>
        <v>0</v>
      </c>
      <c r="P160" s="107">
        <f t="shared" ref="P160:P177" si="12">SUM(J160:O160)</f>
        <v>0</v>
      </c>
      <c r="Q160" s="205"/>
      <c r="R160" s="205"/>
      <c r="S160" s="206"/>
      <c r="T160" s="207"/>
      <c r="U160" s="205"/>
      <c r="V160" s="206"/>
      <c r="W160" s="211"/>
      <c r="X160" s="212"/>
      <c r="Y160" s="212"/>
      <c r="Z160" s="213"/>
    </row>
    <row r="161" spans="1:26" s="100" customFormat="1" ht="24" customHeight="1" x14ac:dyDescent="0.3">
      <c r="A161" s="160" t="str">
        <f>'Weekly Menus'!E9</f>
        <v>Buttery Corn</v>
      </c>
      <c r="B161" s="120"/>
      <c r="C161" s="130" t="str">
        <f>'K-8 (combined)'!B124</f>
        <v>1/2 cup</v>
      </c>
      <c r="D161" s="122"/>
      <c r="E161" s="123"/>
      <c r="F161" s="124"/>
      <c r="G161" s="106">
        <f>'K-8 (combined)'!C124</f>
        <v>0</v>
      </c>
      <c r="H161" s="104">
        <f>'K-8 (combined)'!D124</f>
        <v>0</v>
      </c>
      <c r="I161" s="104">
        <f>'K-8 (combined)'!E124</f>
        <v>0</v>
      </c>
      <c r="J161" s="104">
        <f>'K-8 (combined)'!G124</f>
        <v>0</v>
      </c>
      <c r="K161" s="104">
        <f>'K-8 (combined)'!H124</f>
        <v>0</v>
      </c>
      <c r="L161" s="104">
        <f>'K-8 (combined)'!I124</f>
        <v>0</v>
      </c>
      <c r="M161" s="104">
        <f>'K-8 (combined)'!J124</f>
        <v>0.5</v>
      </c>
      <c r="N161" s="104">
        <f>'K-8 (combined)'!K124</f>
        <v>0</v>
      </c>
      <c r="O161" s="104">
        <f>'K-8 (combined)'!L124</f>
        <v>0</v>
      </c>
      <c r="P161" s="107">
        <f t="shared" si="12"/>
        <v>0.5</v>
      </c>
      <c r="Q161" s="205"/>
      <c r="R161" s="205"/>
      <c r="S161" s="206"/>
      <c r="T161" s="207"/>
      <c r="U161" s="205"/>
      <c r="V161" s="206"/>
      <c r="W161" s="211"/>
      <c r="X161" s="212"/>
      <c r="Y161" s="212"/>
      <c r="Z161" s="213"/>
    </row>
    <row r="162" spans="1:26" s="100" customFormat="1" ht="24" customHeight="1" x14ac:dyDescent="0.3">
      <c r="A162" s="160" t="str">
        <f>'Weekly Menus'!E10</f>
        <v>Tabouleh</v>
      </c>
      <c r="B162" s="120"/>
      <c r="C162" s="130" t="str">
        <f>'K-8 (combined)'!B125</f>
        <v>1/2 cup</v>
      </c>
      <c r="D162" s="122"/>
      <c r="E162" s="123"/>
      <c r="F162" s="124"/>
      <c r="G162" s="106">
        <f>'K-8 (combined)'!C125</f>
        <v>0</v>
      </c>
      <c r="H162" s="104">
        <f>'K-8 (combined)'!D125</f>
        <v>1</v>
      </c>
      <c r="I162" s="104">
        <f>'K-8 (combined)'!E125</f>
        <v>0</v>
      </c>
      <c r="J162" s="104">
        <f>'K-8 (combined)'!G125</f>
        <v>0</v>
      </c>
      <c r="K162" s="104">
        <f>'K-8 (combined)'!H125</f>
        <v>0</v>
      </c>
      <c r="L162" s="104">
        <f>'K-8 (combined)'!I125</f>
        <v>0</v>
      </c>
      <c r="M162" s="104">
        <f>'K-8 (combined)'!J125</f>
        <v>0</v>
      </c>
      <c r="N162" s="104">
        <f>'K-8 (combined)'!K125</f>
        <v>0</v>
      </c>
      <c r="O162" s="104">
        <f>'K-8 (combined)'!L125</f>
        <v>0</v>
      </c>
      <c r="P162" s="107">
        <f t="shared" si="12"/>
        <v>0</v>
      </c>
      <c r="Q162" s="205"/>
      <c r="R162" s="205"/>
      <c r="S162" s="206"/>
      <c r="T162" s="207"/>
      <c r="U162" s="205"/>
      <c r="V162" s="206"/>
      <c r="W162" s="211"/>
      <c r="X162" s="212"/>
      <c r="Y162" s="212"/>
      <c r="Z162" s="213"/>
    </row>
    <row r="163" spans="1:26" s="100" customFormat="1" ht="24" customHeight="1" x14ac:dyDescent="0.3">
      <c r="A163" s="160" t="str">
        <f>'Weekly Menus'!E11</f>
        <v>Salsa</v>
      </c>
      <c r="B163" s="120"/>
      <c r="C163" s="130" t="str">
        <f>'K-8 (combined)'!B126</f>
        <v>1/4 cup</v>
      </c>
      <c r="D163" s="122"/>
      <c r="E163" s="123"/>
      <c r="F163" s="124"/>
      <c r="G163" s="106">
        <f>'K-8 (combined)'!C126</f>
        <v>0</v>
      </c>
      <c r="H163" s="104">
        <f>'K-8 (combined)'!D126</f>
        <v>0</v>
      </c>
      <c r="I163" s="104">
        <f>'K-8 (combined)'!E126</f>
        <v>0</v>
      </c>
      <c r="J163" s="104">
        <f>'K-8 (combined)'!G126</f>
        <v>0</v>
      </c>
      <c r="K163" s="104">
        <f>'K-8 (combined)'!H126</f>
        <v>0.25</v>
      </c>
      <c r="L163" s="104">
        <f>'K-8 (combined)'!I126</f>
        <v>0</v>
      </c>
      <c r="M163" s="104">
        <f>'K-8 (combined)'!J126</f>
        <v>0</v>
      </c>
      <c r="N163" s="104">
        <f>'K-8 (combined)'!K126</f>
        <v>0</v>
      </c>
      <c r="O163" s="104">
        <f>'K-8 (combined)'!L126</f>
        <v>0</v>
      </c>
      <c r="P163" s="107">
        <f t="shared" si="12"/>
        <v>0.25</v>
      </c>
      <c r="Q163" s="205"/>
      <c r="R163" s="205"/>
      <c r="S163" s="206"/>
      <c r="T163" s="207"/>
      <c r="U163" s="205"/>
      <c r="V163" s="206"/>
      <c r="W163" s="211"/>
      <c r="X163" s="212"/>
      <c r="Y163" s="212"/>
      <c r="Z163" s="213"/>
    </row>
    <row r="164" spans="1:26" s="100" customFormat="1" ht="24" customHeight="1" x14ac:dyDescent="0.3">
      <c r="A164" s="160" t="str">
        <f>'Weekly Menus'!E12</f>
        <v>Sour Cream</v>
      </c>
      <c r="B164" s="120"/>
      <c r="C164" s="130" t="str">
        <f>'K-8 (combined)'!B127</f>
        <v xml:space="preserve">1 oz. </v>
      </c>
      <c r="D164" s="122"/>
      <c r="E164" s="123"/>
      <c r="F164" s="124"/>
      <c r="G164" s="106">
        <f>'K-8 (combined)'!C127</f>
        <v>0</v>
      </c>
      <c r="H164" s="104">
        <f>'K-8 (combined)'!D127</f>
        <v>0</v>
      </c>
      <c r="I164" s="104">
        <f>'K-8 (combined)'!E127</f>
        <v>0</v>
      </c>
      <c r="J164" s="104">
        <f>'K-8 (combined)'!G127</f>
        <v>0</v>
      </c>
      <c r="K164" s="104">
        <f>'K-8 (combined)'!H127</f>
        <v>0</v>
      </c>
      <c r="L164" s="104">
        <f>'K-8 (combined)'!I127</f>
        <v>0</v>
      </c>
      <c r="M164" s="104">
        <f>'K-8 (combined)'!J127</f>
        <v>0</v>
      </c>
      <c r="N164" s="104">
        <f>'K-8 (combined)'!K127</f>
        <v>0</v>
      </c>
      <c r="O164" s="104">
        <f>'K-8 (combined)'!L127</f>
        <v>0</v>
      </c>
      <c r="P164" s="107">
        <f t="shared" si="12"/>
        <v>0</v>
      </c>
      <c r="Q164" s="205"/>
      <c r="R164" s="205"/>
      <c r="S164" s="206"/>
      <c r="T164" s="207"/>
      <c r="U164" s="205"/>
      <c r="V164" s="206"/>
      <c r="W164" s="211"/>
      <c r="X164" s="212"/>
      <c r="Y164" s="212"/>
      <c r="Z164" s="213"/>
    </row>
    <row r="165" spans="1:26" s="100" customFormat="1" ht="24" customHeight="1" x14ac:dyDescent="0.3">
      <c r="A165" s="160" t="str">
        <f>'Weekly Menus'!E13</f>
        <v>Fruit Selection</v>
      </c>
      <c r="B165" s="120"/>
      <c r="C165" s="130" t="str">
        <f>'K-8 (combined)'!B128</f>
        <v>1/2 cup</v>
      </c>
      <c r="D165" s="122"/>
      <c r="E165" s="123"/>
      <c r="F165" s="124"/>
      <c r="G165" s="106">
        <f>'K-8 (combined)'!C128</f>
        <v>0</v>
      </c>
      <c r="H165" s="104">
        <f>'K-8 (combined)'!D128</f>
        <v>0</v>
      </c>
      <c r="I165" s="104">
        <f>'K-8 (combined)'!E128</f>
        <v>0.5</v>
      </c>
      <c r="J165" s="104">
        <f>'K-8 (combined)'!G128</f>
        <v>0</v>
      </c>
      <c r="K165" s="104">
        <f>'K-8 (combined)'!H128</f>
        <v>0</v>
      </c>
      <c r="L165" s="104">
        <f>'K-8 (combined)'!I128</f>
        <v>0</v>
      </c>
      <c r="M165" s="104">
        <f>'K-8 (combined)'!J128</f>
        <v>0</v>
      </c>
      <c r="N165" s="104">
        <f>'K-8 (combined)'!K128</f>
        <v>0</v>
      </c>
      <c r="O165" s="104">
        <f>'K-8 (combined)'!L128</f>
        <v>0</v>
      </c>
      <c r="P165" s="107">
        <f t="shared" si="12"/>
        <v>0</v>
      </c>
      <c r="Q165" s="205"/>
      <c r="R165" s="205"/>
      <c r="S165" s="206"/>
      <c r="T165" s="207"/>
      <c r="U165" s="205"/>
      <c r="V165" s="206"/>
      <c r="W165" s="211"/>
      <c r="X165" s="212"/>
      <c r="Y165" s="212"/>
      <c r="Z165" s="213"/>
    </row>
    <row r="166" spans="1:26" s="100" customFormat="1" ht="24" customHeight="1" x14ac:dyDescent="0.3">
      <c r="A166" s="160" t="str">
        <f>'Weekly Menus'!E14</f>
        <v>Fruit Selection</v>
      </c>
      <c r="B166" s="120"/>
      <c r="C166" s="130" t="str">
        <f>'K-8 (combined)'!B129</f>
        <v>1/2 cup</v>
      </c>
      <c r="D166" s="122"/>
      <c r="E166" s="123"/>
      <c r="F166" s="124"/>
      <c r="G166" s="106">
        <f>'K-8 (combined)'!C129</f>
        <v>0</v>
      </c>
      <c r="H166" s="104">
        <f>'K-8 (combined)'!D129</f>
        <v>0</v>
      </c>
      <c r="I166" s="104">
        <f>'K-8 (combined)'!E129</f>
        <v>0.5</v>
      </c>
      <c r="J166" s="104">
        <f>'K-8 (combined)'!G129</f>
        <v>0</v>
      </c>
      <c r="K166" s="104">
        <f>'K-8 (combined)'!H129</f>
        <v>0</v>
      </c>
      <c r="L166" s="104">
        <f>'K-8 (combined)'!I129</f>
        <v>0</v>
      </c>
      <c r="M166" s="104">
        <f>'K-8 (combined)'!J129</f>
        <v>0</v>
      </c>
      <c r="N166" s="104">
        <f>'K-8 (combined)'!K129</f>
        <v>0</v>
      </c>
      <c r="O166" s="104">
        <f>'K-8 (combined)'!L129</f>
        <v>0</v>
      </c>
      <c r="P166" s="107">
        <f t="shared" si="12"/>
        <v>0</v>
      </c>
      <c r="Q166" s="205"/>
      <c r="R166" s="205"/>
      <c r="S166" s="206"/>
      <c r="T166" s="207"/>
      <c r="U166" s="205"/>
      <c r="V166" s="206"/>
      <c r="W166" s="211"/>
      <c r="X166" s="212"/>
      <c r="Y166" s="212"/>
      <c r="Z166" s="213"/>
    </row>
    <row r="167" spans="1:26" s="100" customFormat="1" ht="24" customHeight="1" x14ac:dyDescent="0.3">
      <c r="A167" s="160" t="str">
        <f>'Weekly Menus'!E15</f>
        <v>Milk Selection</v>
      </c>
      <c r="B167" s="120"/>
      <c r="C167" s="130" t="str">
        <f>'K-8 (combined)'!B130</f>
        <v xml:space="preserve">8 oz. </v>
      </c>
      <c r="D167" s="122"/>
      <c r="E167" s="123"/>
      <c r="F167" s="124"/>
      <c r="G167" s="106">
        <f>'K-8 (combined)'!C130</f>
        <v>0</v>
      </c>
      <c r="H167" s="104">
        <f>'K-8 (combined)'!D130</f>
        <v>0</v>
      </c>
      <c r="I167" s="104">
        <f>'K-8 (combined)'!E130</f>
        <v>0</v>
      </c>
      <c r="J167" s="104">
        <f>'K-8 (combined)'!G130</f>
        <v>0</v>
      </c>
      <c r="K167" s="104">
        <f>'K-8 (combined)'!H130</f>
        <v>0</v>
      </c>
      <c r="L167" s="104">
        <f>'K-8 (combined)'!I130</f>
        <v>0</v>
      </c>
      <c r="M167" s="104">
        <f>'K-8 (combined)'!J130</f>
        <v>0</v>
      </c>
      <c r="N167" s="104">
        <f>'K-8 (combined)'!K130</f>
        <v>0</v>
      </c>
      <c r="O167" s="104">
        <f>'K-8 (combined)'!L130</f>
        <v>0</v>
      </c>
      <c r="P167" s="107">
        <f t="shared" si="12"/>
        <v>0</v>
      </c>
      <c r="Q167" s="205"/>
      <c r="R167" s="205"/>
      <c r="S167" s="206"/>
      <c r="T167" s="207"/>
      <c r="U167" s="205"/>
      <c r="V167" s="206"/>
      <c r="W167" s="211"/>
      <c r="X167" s="212"/>
      <c r="Y167" s="212"/>
      <c r="Z167" s="213"/>
    </row>
    <row r="168" spans="1:26" s="100" customFormat="1" ht="24" customHeight="1" x14ac:dyDescent="0.3">
      <c r="A168" s="160">
        <f>'Weekly Menus'!E16</f>
        <v>0</v>
      </c>
      <c r="B168" s="120"/>
      <c r="C168" s="130">
        <f>'K-8 (combined)'!B131</f>
        <v>0</v>
      </c>
      <c r="D168" s="122"/>
      <c r="E168" s="123"/>
      <c r="F168" s="124"/>
      <c r="G168" s="106">
        <f>'K-8 (combined)'!C131</f>
        <v>0</v>
      </c>
      <c r="H168" s="104">
        <f>'K-8 (combined)'!D131</f>
        <v>0</v>
      </c>
      <c r="I168" s="104">
        <f>'K-8 (combined)'!E131</f>
        <v>0</v>
      </c>
      <c r="J168" s="104">
        <f>'K-8 (combined)'!G131</f>
        <v>0</v>
      </c>
      <c r="K168" s="104">
        <f>'K-8 (combined)'!H131</f>
        <v>0</v>
      </c>
      <c r="L168" s="104">
        <f>'K-8 (combined)'!I131</f>
        <v>0</v>
      </c>
      <c r="M168" s="104">
        <f>'K-8 (combined)'!J131</f>
        <v>0</v>
      </c>
      <c r="N168" s="104">
        <f>'K-8 (combined)'!K131</f>
        <v>0</v>
      </c>
      <c r="O168" s="104">
        <f>'K-8 (combined)'!L131</f>
        <v>0</v>
      </c>
      <c r="P168" s="107">
        <f t="shared" si="12"/>
        <v>0</v>
      </c>
      <c r="Q168" s="205"/>
      <c r="R168" s="205"/>
      <c r="S168" s="206"/>
      <c r="T168" s="207"/>
      <c r="U168" s="205"/>
      <c r="V168" s="206"/>
      <c r="W168" s="211"/>
      <c r="X168" s="212"/>
      <c r="Y168" s="212"/>
      <c r="Z168" s="213"/>
    </row>
    <row r="169" spans="1:26" s="100" customFormat="1" ht="24" customHeight="1" x14ac:dyDescent="0.3">
      <c r="A169" s="160">
        <f>'Weekly Menus'!E17</f>
        <v>0</v>
      </c>
      <c r="B169" s="120"/>
      <c r="C169" s="130">
        <f>'K-8 (combined)'!B132</f>
        <v>0</v>
      </c>
      <c r="D169" s="122"/>
      <c r="E169" s="123"/>
      <c r="F169" s="124"/>
      <c r="G169" s="106">
        <f>'K-8 (combined)'!C132</f>
        <v>0</v>
      </c>
      <c r="H169" s="104">
        <f>'K-8 (combined)'!D132</f>
        <v>0</v>
      </c>
      <c r="I169" s="104">
        <f>'K-8 (combined)'!E132</f>
        <v>0</v>
      </c>
      <c r="J169" s="104">
        <f>'K-8 (combined)'!G132</f>
        <v>0</v>
      </c>
      <c r="K169" s="104">
        <f>'K-8 (combined)'!H132</f>
        <v>0</v>
      </c>
      <c r="L169" s="104">
        <f>'K-8 (combined)'!I132</f>
        <v>0</v>
      </c>
      <c r="M169" s="104">
        <f>'K-8 (combined)'!J132</f>
        <v>0</v>
      </c>
      <c r="N169" s="104">
        <f>'K-8 (combined)'!K132</f>
        <v>0</v>
      </c>
      <c r="O169" s="104">
        <f>'K-8 (combined)'!L132</f>
        <v>0</v>
      </c>
      <c r="P169" s="107">
        <f t="shared" si="12"/>
        <v>0</v>
      </c>
      <c r="Q169" s="205"/>
      <c r="R169" s="205"/>
      <c r="S169" s="206"/>
      <c r="T169" s="207"/>
      <c r="U169" s="205"/>
      <c r="V169" s="206"/>
      <c r="W169" s="208"/>
      <c r="X169" s="208"/>
      <c r="Y169" s="208"/>
      <c r="Z169" s="209"/>
    </row>
    <row r="170" spans="1:26" s="100" customFormat="1" ht="24" customHeight="1" x14ac:dyDescent="0.3">
      <c r="A170" s="160">
        <f>'Weekly Menus'!E18</f>
        <v>0</v>
      </c>
      <c r="B170" s="120"/>
      <c r="C170" s="130">
        <f>'K-8 (combined)'!B133</f>
        <v>0</v>
      </c>
      <c r="D170" s="122"/>
      <c r="E170" s="123"/>
      <c r="F170" s="124"/>
      <c r="G170" s="106">
        <f>'K-8 (combined)'!C133</f>
        <v>0</v>
      </c>
      <c r="H170" s="104">
        <f>'K-8 (combined)'!D133</f>
        <v>0</v>
      </c>
      <c r="I170" s="104">
        <f>'K-8 (combined)'!E133</f>
        <v>0</v>
      </c>
      <c r="J170" s="104">
        <f>'K-8 (combined)'!G133</f>
        <v>0</v>
      </c>
      <c r="K170" s="104">
        <f>'K-8 (combined)'!H133</f>
        <v>0</v>
      </c>
      <c r="L170" s="104">
        <f>'K-8 (combined)'!I133</f>
        <v>0</v>
      </c>
      <c r="M170" s="104">
        <f>'K-8 (combined)'!J133</f>
        <v>0</v>
      </c>
      <c r="N170" s="104">
        <f>'K-8 (combined)'!K133</f>
        <v>0</v>
      </c>
      <c r="O170" s="104">
        <f>'K-8 (combined)'!L133</f>
        <v>0</v>
      </c>
      <c r="P170" s="107">
        <f t="shared" si="12"/>
        <v>0</v>
      </c>
      <c r="Q170" s="205"/>
      <c r="R170" s="205"/>
      <c r="S170" s="206"/>
      <c r="T170" s="207"/>
      <c r="U170" s="205"/>
      <c r="V170" s="206"/>
      <c r="W170" s="208"/>
      <c r="X170" s="208"/>
      <c r="Y170" s="208"/>
      <c r="Z170" s="209"/>
    </row>
    <row r="171" spans="1:26" s="100" customFormat="1" ht="24" customHeight="1" x14ac:dyDescent="0.3">
      <c r="A171" s="160">
        <f>'Weekly Menus'!E19</f>
        <v>0</v>
      </c>
      <c r="B171" s="120"/>
      <c r="C171" s="130">
        <f>'K-8 (combined)'!B134</f>
        <v>0</v>
      </c>
      <c r="D171" s="122"/>
      <c r="E171" s="123"/>
      <c r="F171" s="124"/>
      <c r="G171" s="106">
        <f>'K-8 (combined)'!C134</f>
        <v>0</v>
      </c>
      <c r="H171" s="104">
        <f>'K-8 (combined)'!D134</f>
        <v>0</v>
      </c>
      <c r="I171" s="104">
        <f>'K-8 (combined)'!E134</f>
        <v>0</v>
      </c>
      <c r="J171" s="104">
        <f>'K-8 (combined)'!G134</f>
        <v>0</v>
      </c>
      <c r="K171" s="104">
        <f>'K-8 (combined)'!H134</f>
        <v>0</v>
      </c>
      <c r="L171" s="104">
        <f>'K-8 (combined)'!I134</f>
        <v>0</v>
      </c>
      <c r="M171" s="104">
        <f>'K-8 (combined)'!J134</f>
        <v>0</v>
      </c>
      <c r="N171" s="104">
        <f>'K-8 (combined)'!K134</f>
        <v>0</v>
      </c>
      <c r="O171" s="104">
        <f>'K-8 (combined)'!L134</f>
        <v>0</v>
      </c>
      <c r="P171" s="107">
        <f t="shared" si="12"/>
        <v>0</v>
      </c>
      <c r="Q171" s="205"/>
      <c r="R171" s="205"/>
      <c r="S171" s="206"/>
      <c r="T171" s="207"/>
      <c r="U171" s="205"/>
      <c r="V171" s="206"/>
      <c r="W171" s="208"/>
      <c r="X171" s="208"/>
      <c r="Y171" s="208"/>
      <c r="Z171" s="209"/>
    </row>
    <row r="172" spans="1:26" s="100" customFormat="1" ht="24" customHeight="1" x14ac:dyDescent="0.3">
      <c r="A172" s="160">
        <f>'Weekly Menus'!E20</f>
        <v>0</v>
      </c>
      <c r="B172" s="120"/>
      <c r="C172" s="130">
        <f>'K-8 (combined)'!B135</f>
        <v>0</v>
      </c>
      <c r="D172" s="122"/>
      <c r="E172" s="123"/>
      <c r="F172" s="124"/>
      <c r="G172" s="106">
        <f>'K-8 (combined)'!C135</f>
        <v>0</v>
      </c>
      <c r="H172" s="104">
        <f>'K-8 (combined)'!D135</f>
        <v>0</v>
      </c>
      <c r="I172" s="104">
        <f>'K-8 (combined)'!E135</f>
        <v>0</v>
      </c>
      <c r="J172" s="104">
        <f>'K-8 (combined)'!G135</f>
        <v>0</v>
      </c>
      <c r="K172" s="104">
        <f>'K-8 (combined)'!H135</f>
        <v>0</v>
      </c>
      <c r="L172" s="104">
        <f>'K-8 (combined)'!I135</f>
        <v>0</v>
      </c>
      <c r="M172" s="104">
        <f>'K-8 (combined)'!J135</f>
        <v>0</v>
      </c>
      <c r="N172" s="104">
        <f>'K-8 (combined)'!K135</f>
        <v>0</v>
      </c>
      <c r="O172" s="104">
        <f>'K-8 (combined)'!L135</f>
        <v>0</v>
      </c>
      <c r="P172" s="107">
        <f t="shared" si="12"/>
        <v>0</v>
      </c>
      <c r="Q172" s="205"/>
      <c r="R172" s="205"/>
      <c r="S172" s="206"/>
      <c r="T172" s="207"/>
      <c r="U172" s="205"/>
      <c r="V172" s="206"/>
      <c r="W172" s="208"/>
      <c r="X172" s="208"/>
      <c r="Y172" s="208"/>
      <c r="Z172" s="209"/>
    </row>
    <row r="173" spans="1:26" s="100" customFormat="1" ht="24" customHeight="1" x14ac:dyDescent="0.3">
      <c r="A173" s="160">
        <f>'Weekly Menus'!E21</f>
        <v>0</v>
      </c>
      <c r="B173" s="120"/>
      <c r="C173" s="130">
        <f>'K-8 (combined)'!B136</f>
        <v>0</v>
      </c>
      <c r="D173" s="122"/>
      <c r="E173" s="123"/>
      <c r="F173" s="124"/>
      <c r="G173" s="106">
        <f>'K-8 (combined)'!C136</f>
        <v>0</v>
      </c>
      <c r="H173" s="104">
        <f>'K-8 (combined)'!D136</f>
        <v>0</v>
      </c>
      <c r="I173" s="104">
        <f>'K-8 (combined)'!E136</f>
        <v>0</v>
      </c>
      <c r="J173" s="104">
        <f>'K-8 (combined)'!G136</f>
        <v>0</v>
      </c>
      <c r="K173" s="104">
        <f>'K-8 (combined)'!H136</f>
        <v>0</v>
      </c>
      <c r="L173" s="104">
        <f>'K-8 (combined)'!I136</f>
        <v>0</v>
      </c>
      <c r="M173" s="104">
        <f>'K-8 (combined)'!J136</f>
        <v>0</v>
      </c>
      <c r="N173" s="104">
        <f>'K-8 (combined)'!K136</f>
        <v>0</v>
      </c>
      <c r="O173" s="104">
        <f>'K-8 (combined)'!L136</f>
        <v>0</v>
      </c>
      <c r="P173" s="107">
        <f t="shared" si="12"/>
        <v>0</v>
      </c>
      <c r="Q173" s="205"/>
      <c r="R173" s="205"/>
      <c r="S173" s="206"/>
      <c r="T173" s="207"/>
      <c r="U173" s="205"/>
      <c r="V173" s="206"/>
      <c r="W173" s="208"/>
      <c r="X173" s="208"/>
      <c r="Y173" s="208"/>
      <c r="Z173" s="209"/>
    </row>
    <row r="174" spans="1:26" s="100" customFormat="1" ht="24" customHeight="1" x14ac:dyDescent="0.3">
      <c r="A174" s="160">
        <f>'Weekly Menus'!E22</f>
        <v>0</v>
      </c>
      <c r="B174" s="120"/>
      <c r="C174" s="130">
        <f>'K-8 (combined)'!B137</f>
        <v>0</v>
      </c>
      <c r="D174" s="122"/>
      <c r="E174" s="123"/>
      <c r="F174" s="124"/>
      <c r="G174" s="106">
        <f>'K-8 (combined)'!C137</f>
        <v>0</v>
      </c>
      <c r="H174" s="104">
        <f>'K-8 (combined)'!D137</f>
        <v>0</v>
      </c>
      <c r="I174" s="104">
        <f>'K-8 (combined)'!E137</f>
        <v>0</v>
      </c>
      <c r="J174" s="104">
        <f>'K-8 (combined)'!G137</f>
        <v>0</v>
      </c>
      <c r="K174" s="104">
        <f>'K-8 (combined)'!H137</f>
        <v>0</v>
      </c>
      <c r="L174" s="104">
        <f>'K-8 (combined)'!I137</f>
        <v>0</v>
      </c>
      <c r="M174" s="104">
        <f>'K-8 (combined)'!J137</f>
        <v>0</v>
      </c>
      <c r="N174" s="104">
        <f>'K-8 (combined)'!K137</f>
        <v>0</v>
      </c>
      <c r="O174" s="104">
        <f>'K-8 (combined)'!L137</f>
        <v>0</v>
      </c>
      <c r="P174" s="107">
        <f t="shared" si="12"/>
        <v>0</v>
      </c>
      <c r="Q174" s="205"/>
      <c r="R174" s="205"/>
      <c r="S174" s="206"/>
      <c r="T174" s="207"/>
      <c r="U174" s="205"/>
      <c r="V174" s="206"/>
      <c r="W174" s="208"/>
      <c r="X174" s="208"/>
      <c r="Y174" s="208"/>
      <c r="Z174" s="209"/>
    </row>
    <row r="175" spans="1:26" s="100" customFormat="1" ht="24" customHeight="1" x14ac:dyDescent="0.3">
      <c r="A175" s="160">
        <f>'Weekly Menus'!E23</f>
        <v>0</v>
      </c>
      <c r="B175" s="120"/>
      <c r="C175" s="130">
        <f>'K-8 (combined)'!B138</f>
        <v>0</v>
      </c>
      <c r="D175" s="122"/>
      <c r="E175" s="123"/>
      <c r="F175" s="124"/>
      <c r="G175" s="106">
        <f>'K-8 (combined)'!C138</f>
        <v>0</v>
      </c>
      <c r="H175" s="104">
        <f>'K-8 (combined)'!D138</f>
        <v>0</v>
      </c>
      <c r="I175" s="104">
        <f>'K-8 (combined)'!E138</f>
        <v>0</v>
      </c>
      <c r="J175" s="104">
        <f>'K-8 (combined)'!G138</f>
        <v>0</v>
      </c>
      <c r="K175" s="104">
        <f>'K-8 (combined)'!H138</f>
        <v>0</v>
      </c>
      <c r="L175" s="104">
        <f>'K-8 (combined)'!I138</f>
        <v>0</v>
      </c>
      <c r="M175" s="104">
        <f>'K-8 (combined)'!J138</f>
        <v>0</v>
      </c>
      <c r="N175" s="104">
        <f>'K-8 (combined)'!K138</f>
        <v>0</v>
      </c>
      <c r="O175" s="104">
        <f>'K-8 (combined)'!L138</f>
        <v>0</v>
      </c>
      <c r="P175" s="107">
        <f t="shared" si="12"/>
        <v>0</v>
      </c>
      <c r="Q175" s="205"/>
      <c r="R175" s="205"/>
      <c r="S175" s="206"/>
      <c r="T175" s="207"/>
      <c r="U175" s="205"/>
      <c r="V175" s="206"/>
      <c r="W175" s="208"/>
      <c r="X175" s="208"/>
      <c r="Y175" s="208"/>
      <c r="Z175" s="209"/>
    </row>
    <row r="176" spans="1:26" s="100" customFormat="1" ht="24" customHeight="1" x14ac:dyDescent="0.3">
      <c r="A176" s="160">
        <f>'Weekly Menus'!E24</f>
        <v>0</v>
      </c>
      <c r="B176" s="120"/>
      <c r="C176" s="130">
        <f>'K-8 (combined)'!B139</f>
        <v>0</v>
      </c>
      <c r="D176" s="122"/>
      <c r="E176" s="123"/>
      <c r="F176" s="124"/>
      <c r="G176" s="106">
        <f>'K-8 (combined)'!C139</f>
        <v>0</v>
      </c>
      <c r="H176" s="104">
        <f>'K-8 (combined)'!D139</f>
        <v>0</v>
      </c>
      <c r="I176" s="104">
        <f>'K-8 (combined)'!E139</f>
        <v>0</v>
      </c>
      <c r="J176" s="104">
        <f>'K-8 (combined)'!G139</f>
        <v>0</v>
      </c>
      <c r="K176" s="104">
        <f>'K-8 (combined)'!H139</f>
        <v>0</v>
      </c>
      <c r="L176" s="104">
        <f>'K-8 (combined)'!I139</f>
        <v>0</v>
      </c>
      <c r="M176" s="104">
        <f>'K-8 (combined)'!J139</f>
        <v>0</v>
      </c>
      <c r="N176" s="104">
        <f>'K-8 (combined)'!K139</f>
        <v>0</v>
      </c>
      <c r="O176" s="104">
        <f>'K-8 (combined)'!L139</f>
        <v>0</v>
      </c>
      <c r="P176" s="107">
        <f t="shared" si="12"/>
        <v>0</v>
      </c>
      <c r="Q176" s="205"/>
      <c r="R176" s="205"/>
      <c r="S176" s="206"/>
      <c r="T176" s="207"/>
      <c r="U176" s="205"/>
      <c r="V176" s="206"/>
      <c r="W176" s="208"/>
      <c r="X176" s="208"/>
      <c r="Y176" s="208"/>
      <c r="Z176" s="209"/>
    </row>
    <row r="177" spans="1:26" ht="24" customHeight="1" thickBot="1" x14ac:dyDescent="0.35">
      <c r="A177" s="160">
        <f>'Weekly Menus'!E25</f>
        <v>0</v>
      </c>
      <c r="B177" s="120"/>
      <c r="C177" s="130">
        <f>'K-8 (combined)'!B140</f>
        <v>0</v>
      </c>
      <c r="D177" s="122"/>
      <c r="E177" s="123"/>
      <c r="F177" s="124"/>
      <c r="G177" s="106">
        <f>'K-8 (combined)'!C140</f>
        <v>0</v>
      </c>
      <c r="H177" s="104">
        <f>'K-8 (combined)'!D140</f>
        <v>0</v>
      </c>
      <c r="I177" s="104">
        <f>'K-8 (combined)'!E140</f>
        <v>0</v>
      </c>
      <c r="J177" s="104">
        <f>'K-8 (combined)'!G140</f>
        <v>0</v>
      </c>
      <c r="K177" s="104">
        <f>'K-8 (combined)'!H140</f>
        <v>0</v>
      </c>
      <c r="L177" s="104">
        <f>'K-8 (combined)'!I140</f>
        <v>0</v>
      </c>
      <c r="M177" s="104">
        <f>'K-8 (combined)'!J140</f>
        <v>0</v>
      </c>
      <c r="N177" s="104">
        <f>'K-8 (combined)'!K140</f>
        <v>0</v>
      </c>
      <c r="O177" s="104">
        <f>'K-8 (combined)'!L140</f>
        <v>0</v>
      </c>
      <c r="P177" s="107">
        <f t="shared" si="12"/>
        <v>0</v>
      </c>
      <c r="Q177" s="207"/>
      <c r="R177" s="205"/>
      <c r="S177" s="206"/>
      <c r="T177" s="207"/>
      <c r="U177" s="205"/>
      <c r="V177" s="206"/>
      <c r="W177" s="210"/>
      <c r="X177" s="208"/>
      <c r="Y177" s="208"/>
      <c r="Z177" s="209"/>
    </row>
    <row r="178" spans="1:26" ht="24" customHeight="1" x14ac:dyDescent="0.3">
      <c r="A178" s="190" t="s">
        <v>57</v>
      </c>
      <c r="B178" s="191"/>
      <c r="C178" s="191"/>
      <c r="D178" s="191"/>
      <c r="E178" s="191"/>
      <c r="F178" s="191"/>
      <c r="G178" s="105"/>
      <c r="H178" s="105"/>
      <c r="I178" s="105"/>
      <c r="J178" s="105"/>
      <c r="K178" s="105"/>
      <c r="L178" s="105"/>
      <c r="M178" s="105"/>
      <c r="N178" s="105"/>
      <c r="O178" s="105"/>
      <c r="P178" s="112"/>
      <c r="Q178" s="192" t="s">
        <v>59</v>
      </c>
      <c r="R178" s="193"/>
      <c r="S178" s="193"/>
      <c r="T178" s="193"/>
      <c r="U178" s="193"/>
      <c r="V178" s="193"/>
      <c r="W178" s="193"/>
      <c r="X178" s="193"/>
      <c r="Y178" s="193"/>
      <c r="Z178" s="194"/>
    </row>
    <row r="179" spans="1:26" ht="24" customHeight="1" x14ac:dyDescent="0.3">
      <c r="A179" s="201" t="s">
        <v>56</v>
      </c>
      <c r="B179" s="202"/>
      <c r="C179" s="202"/>
      <c r="D179" s="202"/>
      <c r="E179" s="202"/>
      <c r="F179" s="202"/>
      <c r="G179" s="102">
        <f>FLOOR(SUM(G159:G177),0.25)</f>
        <v>2</v>
      </c>
      <c r="H179" s="102">
        <f>FLOOR(SUM(H159:H177),0.25)</f>
        <v>2.5</v>
      </c>
      <c r="I179" s="102">
        <f t="shared" ref="I179:P179" si="13">SUM(I159:I177)</f>
        <v>1</v>
      </c>
      <c r="J179" s="102">
        <f t="shared" si="13"/>
        <v>0</v>
      </c>
      <c r="K179" s="102">
        <f t="shared" si="13"/>
        <v>0.25</v>
      </c>
      <c r="L179" s="102">
        <f t="shared" si="13"/>
        <v>0</v>
      </c>
      <c r="M179" s="102">
        <f t="shared" si="13"/>
        <v>0.5</v>
      </c>
      <c r="N179" s="102">
        <f t="shared" si="13"/>
        <v>0</v>
      </c>
      <c r="O179" s="102">
        <f t="shared" si="13"/>
        <v>0</v>
      </c>
      <c r="P179" s="110">
        <f t="shared" si="13"/>
        <v>0.75</v>
      </c>
      <c r="Q179" s="195"/>
      <c r="R179" s="196"/>
      <c r="S179" s="196"/>
      <c r="T179" s="196"/>
      <c r="U179" s="196"/>
      <c r="V179" s="196"/>
      <c r="W179" s="196"/>
      <c r="X179" s="196"/>
      <c r="Y179" s="196"/>
      <c r="Z179" s="197"/>
    </row>
    <row r="180" spans="1:26" ht="24" customHeight="1" thickBot="1" x14ac:dyDescent="0.35">
      <c r="A180" s="203" t="s">
        <v>64</v>
      </c>
      <c r="B180" s="204"/>
      <c r="C180" s="204"/>
      <c r="D180" s="204"/>
      <c r="E180" s="204"/>
      <c r="F180" s="204"/>
      <c r="G180" s="103">
        <f t="shared" ref="G180:P180" si="14">SUM(G34,G70,G106,G142,G179)</f>
        <v>10</v>
      </c>
      <c r="H180" s="103">
        <f t="shared" si="14"/>
        <v>9.5</v>
      </c>
      <c r="I180" s="103">
        <f t="shared" si="14"/>
        <v>5</v>
      </c>
      <c r="J180" s="103">
        <f t="shared" si="14"/>
        <v>1</v>
      </c>
      <c r="K180" s="103">
        <f t="shared" si="14"/>
        <v>1.5</v>
      </c>
      <c r="L180" s="103">
        <f t="shared" si="14"/>
        <v>0.5</v>
      </c>
      <c r="M180" s="103">
        <f t="shared" si="14"/>
        <v>1</v>
      </c>
      <c r="N180" s="103">
        <f t="shared" si="14"/>
        <v>0.5</v>
      </c>
      <c r="O180" s="103">
        <f t="shared" si="14"/>
        <v>0</v>
      </c>
      <c r="P180" s="111">
        <f t="shared" si="14"/>
        <v>4.5</v>
      </c>
      <c r="Q180" s="198"/>
      <c r="R180" s="199"/>
      <c r="S180" s="199"/>
      <c r="T180" s="199"/>
      <c r="U180" s="199"/>
      <c r="V180" s="199"/>
      <c r="W180" s="199"/>
      <c r="X180" s="199"/>
      <c r="Y180" s="199"/>
      <c r="Z180" s="200"/>
    </row>
  </sheetData>
  <sheetProtection algorithmName="SHA-512" hashValue="K55KHpQwoEoKMoo6rM6x+ociVzB+LAvpZfSkxOLtaPaT31/23WDw1+tqG+rn0QSfVrh5oueujDt9oup+0AP9VQ==" saltValue="bZec2mvdqo0nWinSiLYnGw==" spinCount="100000" sheet="1" selectLockedCells="1"/>
  <mergeCells count="498">
    <mergeCell ref="E9:G9"/>
    <mergeCell ref="H9:I9"/>
    <mergeCell ref="J9:K9"/>
    <mergeCell ref="L9:M9"/>
    <mergeCell ref="P9:R9"/>
    <mergeCell ref="S9:T9"/>
    <mergeCell ref="U9:V9"/>
    <mergeCell ref="W9:X9"/>
    <mergeCell ref="U10:V10"/>
    <mergeCell ref="W10:X10"/>
    <mergeCell ref="A1:Z1"/>
    <mergeCell ref="E6:M6"/>
    <mergeCell ref="P6:X6"/>
    <mergeCell ref="E7:G8"/>
    <mergeCell ref="H7:I8"/>
    <mergeCell ref="J7:K8"/>
    <mergeCell ref="L7:M8"/>
    <mergeCell ref="P7:R8"/>
    <mergeCell ref="S7:T8"/>
    <mergeCell ref="U7:V8"/>
    <mergeCell ref="W7:X8"/>
    <mergeCell ref="E11:G11"/>
    <mergeCell ref="J11:K11"/>
    <mergeCell ref="L11:M11"/>
    <mergeCell ref="P11:R11"/>
    <mergeCell ref="U11:V11"/>
    <mergeCell ref="W11:X11"/>
    <mergeCell ref="E10:G10"/>
    <mergeCell ref="H10:I11"/>
    <mergeCell ref="J10:K10"/>
    <mergeCell ref="L10:M10"/>
    <mergeCell ref="P10:R10"/>
    <mergeCell ref="S10:T11"/>
    <mergeCell ref="T13:V14"/>
    <mergeCell ref="W13:Z14"/>
    <mergeCell ref="Q15:S15"/>
    <mergeCell ref="T15:V15"/>
    <mergeCell ref="W15:Z15"/>
    <mergeCell ref="Q16:S16"/>
    <mergeCell ref="T16:V16"/>
    <mergeCell ref="W16:Z16"/>
    <mergeCell ref="A13:A14"/>
    <mergeCell ref="B13:B14"/>
    <mergeCell ref="C13:C14"/>
    <mergeCell ref="D13:F13"/>
    <mergeCell ref="G13:P13"/>
    <mergeCell ref="Q13:S14"/>
    <mergeCell ref="Q19:S19"/>
    <mergeCell ref="T19:V19"/>
    <mergeCell ref="W19:Z19"/>
    <mergeCell ref="Q20:S20"/>
    <mergeCell ref="T20:V20"/>
    <mergeCell ref="W20:Z20"/>
    <mergeCell ref="Q17:S17"/>
    <mergeCell ref="T17:V17"/>
    <mergeCell ref="W17:Z17"/>
    <mergeCell ref="Q18:S18"/>
    <mergeCell ref="T18:V18"/>
    <mergeCell ref="W18:Z18"/>
    <mergeCell ref="Q23:S23"/>
    <mergeCell ref="T23:V23"/>
    <mergeCell ref="W23:Z23"/>
    <mergeCell ref="Q24:S24"/>
    <mergeCell ref="T24:V24"/>
    <mergeCell ref="W24:Z24"/>
    <mergeCell ref="Q21:S21"/>
    <mergeCell ref="T21:V21"/>
    <mergeCell ref="W21:Z21"/>
    <mergeCell ref="Q22:S22"/>
    <mergeCell ref="T22:V22"/>
    <mergeCell ref="W22:Z22"/>
    <mergeCell ref="Q27:S27"/>
    <mergeCell ref="T27:V27"/>
    <mergeCell ref="W27:Z27"/>
    <mergeCell ref="Q28:S28"/>
    <mergeCell ref="T28:V28"/>
    <mergeCell ref="W28:Z28"/>
    <mergeCell ref="Q25:S25"/>
    <mergeCell ref="T25:V25"/>
    <mergeCell ref="W25:Z25"/>
    <mergeCell ref="Q26:S26"/>
    <mergeCell ref="T26:V26"/>
    <mergeCell ref="W26:Z26"/>
    <mergeCell ref="Q31:S31"/>
    <mergeCell ref="T31:V31"/>
    <mergeCell ref="W31:Z31"/>
    <mergeCell ref="Q32:S32"/>
    <mergeCell ref="T32:V32"/>
    <mergeCell ref="W32:Z32"/>
    <mergeCell ref="Q29:S29"/>
    <mergeCell ref="T29:V29"/>
    <mergeCell ref="W29:Z29"/>
    <mergeCell ref="Q30:S30"/>
    <mergeCell ref="T30:V30"/>
    <mergeCell ref="W30:Z30"/>
    <mergeCell ref="A33:F33"/>
    <mergeCell ref="Q33:Z35"/>
    <mergeCell ref="A34:F34"/>
    <mergeCell ref="A35:F35"/>
    <mergeCell ref="A37:Z37"/>
    <mergeCell ref="E42:M42"/>
    <mergeCell ref="P42:X42"/>
    <mergeCell ref="U43:V44"/>
    <mergeCell ref="W43:X44"/>
    <mergeCell ref="E45:G45"/>
    <mergeCell ref="H45:I45"/>
    <mergeCell ref="J45:K45"/>
    <mergeCell ref="L45:M45"/>
    <mergeCell ref="P45:R45"/>
    <mergeCell ref="S45:T45"/>
    <mergeCell ref="U45:V45"/>
    <mergeCell ref="W45:X45"/>
    <mergeCell ref="E43:G44"/>
    <mergeCell ref="H43:I44"/>
    <mergeCell ref="J43:K44"/>
    <mergeCell ref="L43:M44"/>
    <mergeCell ref="P43:R44"/>
    <mergeCell ref="S43:T44"/>
    <mergeCell ref="U46:V46"/>
    <mergeCell ref="W46:X46"/>
    <mergeCell ref="E47:G47"/>
    <mergeCell ref="J47:K47"/>
    <mergeCell ref="L47:M47"/>
    <mergeCell ref="P47:R47"/>
    <mergeCell ref="U47:V47"/>
    <mergeCell ref="W47:X47"/>
    <mergeCell ref="E46:G46"/>
    <mergeCell ref="H46:I47"/>
    <mergeCell ref="J46:K46"/>
    <mergeCell ref="L46:M46"/>
    <mergeCell ref="P46:R46"/>
    <mergeCell ref="S46:T47"/>
    <mergeCell ref="T49:V50"/>
    <mergeCell ref="W49:Z50"/>
    <mergeCell ref="Q51:S51"/>
    <mergeCell ref="T51:V51"/>
    <mergeCell ref="W51:Z51"/>
    <mergeCell ref="Q52:S52"/>
    <mergeCell ref="T52:V52"/>
    <mergeCell ref="W52:Z52"/>
    <mergeCell ref="A49:A50"/>
    <mergeCell ref="B49:B50"/>
    <mergeCell ref="C49:C50"/>
    <mergeCell ref="D49:F49"/>
    <mergeCell ref="G49:P49"/>
    <mergeCell ref="Q49:S50"/>
    <mergeCell ref="Q55:S55"/>
    <mergeCell ref="T55:V55"/>
    <mergeCell ref="W55:Z55"/>
    <mergeCell ref="Q56:S56"/>
    <mergeCell ref="T56:V56"/>
    <mergeCell ref="W56:Z56"/>
    <mergeCell ref="Q53:S53"/>
    <mergeCell ref="T53:V53"/>
    <mergeCell ref="W53:Z53"/>
    <mergeCell ref="Q54:S54"/>
    <mergeCell ref="T54:V54"/>
    <mergeCell ref="W54:Z54"/>
    <mergeCell ref="Q59:S59"/>
    <mergeCell ref="T59:V59"/>
    <mergeCell ref="W59:Z59"/>
    <mergeCell ref="Q60:S60"/>
    <mergeCell ref="T60:V60"/>
    <mergeCell ref="W60:Z60"/>
    <mergeCell ref="Q57:S57"/>
    <mergeCell ref="T57:V57"/>
    <mergeCell ref="W57:Z57"/>
    <mergeCell ref="Q58:S58"/>
    <mergeCell ref="T58:V58"/>
    <mergeCell ref="W58:Z58"/>
    <mergeCell ref="Q63:S63"/>
    <mergeCell ref="T63:V63"/>
    <mergeCell ref="W63:Z63"/>
    <mergeCell ref="Q64:S64"/>
    <mergeCell ref="T64:V64"/>
    <mergeCell ref="W64:Z64"/>
    <mergeCell ref="Q61:S61"/>
    <mergeCell ref="T61:V61"/>
    <mergeCell ref="W61:Z61"/>
    <mergeCell ref="Q62:S62"/>
    <mergeCell ref="T62:V62"/>
    <mergeCell ref="W62:Z62"/>
    <mergeCell ref="Q67:S67"/>
    <mergeCell ref="T67:V67"/>
    <mergeCell ref="W67:Z67"/>
    <mergeCell ref="Q68:S68"/>
    <mergeCell ref="T68:V68"/>
    <mergeCell ref="W68:Z68"/>
    <mergeCell ref="Q65:S65"/>
    <mergeCell ref="T65:V65"/>
    <mergeCell ref="W65:Z65"/>
    <mergeCell ref="Q66:S66"/>
    <mergeCell ref="T66:V66"/>
    <mergeCell ref="W66:Z66"/>
    <mergeCell ref="A69:F69"/>
    <mergeCell ref="Q69:Z71"/>
    <mergeCell ref="A70:F70"/>
    <mergeCell ref="A71:F71"/>
    <mergeCell ref="A73:Z73"/>
    <mergeCell ref="E78:M78"/>
    <mergeCell ref="P78:X78"/>
    <mergeCell ref="U79:V80"/>
    <mergeCell ref="W79:X80"/>
    <mergeCell ref="E81:G81"/>
    <mergeCell ref="H81:I81"/>
    <mergeCell ref="J81:K81"/>
    <mergeCell ref="L81:M81"/>
    <mergeCell ref="P81:R81"/>
    <mergeCell ref="S81:T81"/>
    <mergeCell ref="U81:V81"/>
    <mergeCell ref="W81:X81"/>
    <mergeCell ref="E79:G80"/>
    <mergeCell ref="H79:I80"/>
    <mergeCell ref="J79:K80"/>
    <mergeCell ref="L79:M80"/>
    <mergeCell ref="P79:R80"/>
    <mergeCell ref="S79:T80"/>
    <mergeCell ref="U82:V82"/>
    <mergeCell ref="W82:X82"/>
    <mergeCell ref="E83:G83"/>
    <mergeCell ref="J83:K83"/>
    <mergeCell ref="L83:M83"/>
    <mergeCell ref="P83:R83"/>
    <mergeCell ref="U83:V83"/>
    <mergeCell ref="W83:X83"/>
    <mergeCell ref="E82:G82"/>
    <mergeCell ref="H82:I83"/>
    <mergeCell ref="J82:K82"/>
    <mergeCell ref="L82:M82"/>
    <mergeCell ref="P82:R82"/>
    <mergeCell ref="S82:T83"/>
    <mergeCell ref="T85:V86"/>
    <mergeCell ref="W85:Z86"/>
    <mergeCell ref="Q87:S87"/>
    <mergeCell ref="T87:V87"/>
    <mergeCell ref="W87:Z87"/>
    <mergeCell ref="Q88:S88"/>
    <mergeCell ref="T88:V88"/>
    <mergeCell ref="W88:Z88"/>
    <mergeCell ref="A85:A86"/>
    <mergeCell ref="B85:B86"/>
    <mergeCell ref="C85:C86"/>
    <mergeCell ref="D85:F85"/>
    <mergeCell ref="G85:P85"/>
    <mergeCell ref="Q85:S86"/>
    <mergeCell ref="Q91:S91"/>
    <mergeCell ref="T91:V91"/>
    <mergeCell ref="W91:Z91"/>
    <mergeCell ref="Q92:S92"/>
    <mergeCell ref="T92:V92"/>
    <mergeCell ref="W92:Z92"/>
    <mergeCell ref="Q89:S89"/>
    <mergeCell ref="T89:V89"/>
    <mergeCell ref="W89:Z89"/>
    <mergeCell ref="Q90:S90"/>
    <mergeCell ref="T90:V90"/>
    <mergeCell ref="W90:Z90"/>
    <mergeCell ref="Q95:S95"/>
    <mergeCell ref="T95:V95"/>
    <mergeCell ref="W95:Z95"/>
    <mergeCell ref="Q96:S96"/>
    <mergeCell ref="T96:V96"/>
    <mergeCell ref="W96:Z96"/>
    <mergeCell ref="Q93:S93"/>
    <mergeCell ref="T93:V93"/>
    <mergeCell ref="W93:Z93"/>
    <mergeCell ref="Q94:S94"/>
    <mergeCell ref="T94:V94"/>
    <mergeCell ref="W94:Z94"/>
    <mergeCell ref="Q99:S99"/>
    <mergeCell ref="T99:V99"/>
    <mergeCell ref="W99:Z99"/>
    <mergeCell ref="Q100:S100"/>
    <mergeCell ref="T100:V100"/>
    <mergeCell ref="W100:Z100"/>
    <mergeCell ref="Q97:S97"/>
    <mergeCell ref="T97:V97"/>
    <mergeCell ref="W97:Z97"/>
    <mergeCell ref="Q98:S98"/>
    <mergeCell ref="T98:V98"/>
    <mergeCell ref="W98:Z98"/>
    <mergeCell ref="Q103:S103"/>
    <mergeCell ref="T103:V103"/>
    <mergeCell ref="W103:Z103"/>
    <mergeCell ref="Q104:S104"/>
    <mergeCell ref="T104:V104"/>
    <mergeCell ref="W104:Z104"/>
    <mergeCell ref="Q101:S101"/>
    <mergeCell ref="T101:V101"/>
    <mergeCell ref="W101:Z101"/>
    <mergeCell ref="Q102:S102"/>
    <mergeCell ref="T102:V102"/>
    <mergeCell ref="W102:Z102"/>
    <mergeCell ref="A105:F105"/>
    <mergeCell ref="Q105:Z107"/>
    <mergeCell ref="A106:F106"/>
    <mergeCell ref="A107:F107"/>
    <mergeCell ref="A109:Z109"/>
    <mergeCell ref="E114:M114"/>
    <mergeCell ref="P114:X114"/>
    <mergeCell ref="U115:V116"/>
    <mergeCell ref="W115:X116"/>
    <mergeCell ref="E117:G117"/>
    <mergeCell ref="H117:I117"/>
    <mergeCell ref="J117:K117"/>
    <mergeCell ref="L117:M117"/>
    <mergeCell ref="P117:R117"/>
    <mergeCell ref="S117:T117"/>
    <mergeCell ref="U117:V117"/>
    <mergeCell ref="W117:X117"/>
    <mergeCell ref="E115:G116"/>
    <mergeCell ref="H115:I116"/>
    <mergeCell ref="J115:K116"/>
    <mergeCell ref="L115:M116"/>
    <mergeCell ref="P115:R116"/>
    <mergeCell ref="S115:T116"/>
    <mergeCell ref="U118:V118"/>
    <mergeCell ref="W118:X118"/>
    <mergeCell ref="E119:G119"/>
    <mergeCell ref="J119:K119"/>
    <mergeCell ref="L119:M119"/>
    <mergeCell ref="P119:R119"/>
    <mergeCell ref="U119:V119"/>
    <mergeCell ref="W119:X119"/>
    <mergeCell ref="E118:G118"/>
    <mergeCell ref="H118:I119"/>
    <mergeCell ref="J118:K118"/>
    <mergeCell ref="L118:M118"/>
    <mergeCell ref="P118:R118"/>
    <mergeCell ref="S118:T119"/>
    <mergeCell ref="T121:V122"/>
    <mergeCell ref="W121:Z122"/>
    <mergeCell ref="Q123:S123"/>
    <mergeCell ref="T123:V123"/>
    <mergeCell ref="W123:Z123"/>
    <mergeCell ref="Q124:S124"/>
    <mergeCell ref="T124:V124"/>
    <mergeCell ref="W124:Z124"/>
    <mergeCell ref="A121:A122"/>
    <mergeCell ref="B121:B122"/>
    <mergeCell ref="C121:C122"/>
    <mergeCell ref="D121:F121"/>
    <mergeCell ref="G121:P121"/>
    <mergeCell ref="Q121:S122"/>
    <mergeCell ref="Q127:S127"/>
    <mergeCell ref="T127:V127"/>
    <mergeCell ref="W127:Z127"/>
    <mergeCell ref="Q128:S128"/>
    <mergeCell ref="T128:V128"/>
    <mergeCell ref="W128:Z128"/>
    <mergeCell ref="Q125:S125"/>
    <mergeCell ref="T125:V125"/>
    <mergeCell ref="W125:Z125"/>
    <mergeCell ref="Q126:S126"/>
    <mergeCell ref="T126:V126"/>
    <mergeCell ref="W126:Z126"/>
    <mergeCell ref="Q131:S131"/>
    <mergeCell ref="T131:V131"/>
    <mergeCell ref="W131:Z131"/>
    <mergeCell ref="Q132:S132"/>
    <mergeCell ref="T132:V132"/>
    <mergeCell ref="W132:Z132"/>
    <mergeCell ref="Q129:S129"/>
    <mergeCell ref="T129:V129"/>
    <mergeCell ref="W129:Z129"/>
    <mergeCell ref="Q130:S130"/>
    <mergeCell ref="T130:V130"/>
    <mergeCell ref="W130:Z130"/>
    <mergeCell ref="Q135:S135"/>
    <mergeCell ref="T135:V135"/>
    <mergeCell ref="W135:Z135"/>
    <mergeCell ref="Q136:S136"/>
    <mergeCell ref="T136:V136"/>
    <mergeCell ref="W136:Z136"/>
    <mergeCell ref="Q133:S133"/>
    <mergeCell ref="T133:V133"/>
    <mergeCell ref="W133:Z133"/>
    <mergeCell ref="Q134:S134"/>
    <mergeCell ref="T134:V134"/>
    <mergeCell ref="W134:Z134"/>
    <mergeCell ref="Q139:S139"/>
    <mergeCell ref="T139:V139"/>
    <mergeCell ref="W139:Z139"/>
    <mergeCell ref="Q140:S140"/>
    <mergeCell ref="T140:V140"/>
    <mergeCell ref="W140:Z140"/>
    <mergeCell ref="Q137:S137"/>
    <mergeCell ref="T137:V137"/>
    <mergeCell ref="W137:Z137"/>
    <mergeCell ref="Q138:S138"/>
    <mergeCell ref="T138:V138"/>
    <mergeCell ref="W138:Z138"/>
    <mergeCell ref="A141:F141"/>
    <mergeCell ref="Q141:Z143"/>
    <mergeCell ref="A142:F142"/>
    <mergeCell ref="A143:F143"/>
    <mergeCell ref="A145:Z145"/>
    <mergeCell ref="E150:M150"/>
    <mergeCell ref="P150:X150"/>
    <mergeCell ref="U151:V152"/>
    <mergeCell ref="W151:X152"/>
    <mergeCell ref="E153:G153"/>
    <mergeCell ref="H153:I153"/>
    <mergeCell ref="J153:K153"/>
    <mergeCell ref="L153:M153"/>
    <mergeCell ref="P153:R153"/>
    <mergeCell ref="S153:T153"/>
    <mergeCell ref="U153:V153"/>
    <mergeCell ref="W153:X153"/>
    <mergeCell ref="E151:G152"/>
    <mergeCell ref="H151:I152"/>
    <mergeCell ref="J151:K152"/>
    <mergeCell ref="L151:M152"/>
    <mergeCell ref="P151:R152"/>
    <mergeCell ref="S151:T152"/>
    <mergeCell ref="A157:A158"/>
    <mergeCell ref="B157:B158"/>
    <mergeCell ref="C157:C158"/>
    <mergeCell ref="D157:F157"/>
    <mergeCell ref="G157:P157"/>
    <mergeCell ref="Q157:S158"/>
    <mergeCell ref="U154:V154"/>
    <mergeCell ref="W154:X154"/>
    <mergeCell ref="E155:G155"/>
    <mergeCell ref="J155:K155"/>
    <mergeCell ref="L155:M155"/>
    <mergeCell ref="P155:R155"/>
    <mergeCell ref="U155:V155"/>
    <mergeCell ref="W155:X155"/>
    <mergeCell ref="E154:G154"/>
    <mergeCell ref="H154:I155"/>
    <mergeCell ref="J154:K154"/>
    <mergeCell ref="L154:M154"/>
    <mergeCell ref="P154:R154"/>
    <mergeCell ref="S154:T155"/>
    <mergeCell ref="Q161:S161"/>
    <mergeCell ref="T161:V161"/>
    <mergeCell ref="W161:Z161"/>
    <mergeCell ref="Q162:S162"/>
    <mergeCell ref="T162:V162"/>
    <mergeCell ref="W162:Z162"/>
    <mergeCell ref="T157:V158"/>
    <mergeCell ref="W157:Z158"/>
    <mergeCell ref="Q159:S159"/>
    <mergeCell ref="T159:V159"/>
    <mergeCell ref="W159:Z159"/>
    <mergeCell ref="Q160:S160"/>
    <mergeCell ref="T160:V160"/>
    <mergeCell ref="W160:Z160"/>
    <mergeCell ref="Q165:S165"/>
    <mergeCell ref="T165:V165"/>
    <mergeCell ref="W165:Z165"/>
    <mergeCell ref="Q166:S166"/>
    <mergeCell ref="T166:V166"/>
    <mergeCell ref="W166:Z166"/>
    <mergeCell ref="Q163:S163"/>
    <mergeCell ref="T163:V163"/>
    <mergeCell ref="W163:Z163"/>
    <mergeCell ref="Q164:S164"/>
    <mergeCell ref="T164:V164"/>
    <mergeCell ref="W164:Z164"/>
    <mergeCell ref="Q169:S169"/>
    <mergeCell ref="T169:V169"/>
    <mergeCell ref="W169:Z169"/>
    <mergeCell ref="Q170:S170"/>
    <mergeCell ref="T170:V170"/>
    <mergeCell ref="W170:Z170"/>
    <mergeCell ref="Q167:S167"/>
    <mergeCell ref="T167:V167"/>
    <mergeCell ref="W167:Z167"/>
    <mergeCell ref="Q168:S168"/>
    <mergeCell ref="T168:V168"/>
    <mergeCell ref="W168:Z168"/>
    <mergeCell ref="Q173:S173"/>
    <mergeCell ref="T173:V173"/>
    <mergeCell ref="W173:Z173"/>
    <mergeCell ref="Q174:S174"/>
    <mergeCell ref="T174:V174"/>
    <mergeCell ref="W174:Z174"/>
    <mergeCell ref="Q171:S171"/>
    <mergeCell ref="T171:V171"/>
    <mergeCell ref="W171:Z171"/>
    <mergeCell ref="Q172:S172"/>
    <mergeCell ref="T172:V172"/>
    <mergeCell ref="W172:Z172"/>
    <mergeCell ref="A178:F178"/>
    <mergeCell ref="Q178:Z180"/>
    <mergeCell ref="A179:F179"/>
    <mergeCell ref="A180:F180"/>
    <mergeCell ref="Q175:S175"/>
    <mergeCell ref="T175:V175"/>
    <mergeCell ref="W175:Z175"/>
    <mergeCell ref="Q176:S176"/>
    <mergeCell ref="T176:V176"/>
    <mergeCell ref="W176:Z176"/>
    <mergeCell ref="W177:Z177"/>
    <mergeCell ref="T177:V177"/>
    <mergeCell ref="Q177:S177"/>
  </mergeCells>
  <pageMargins left="0.25" right="0.25" top="0.25" bottom="0.25" header="0.3" footer="0.3"/>
  <pageSetup scale="70" orientation="landscape" r:id="rId1"/>
  <rowBreaks count="4" manualBreakCount="4">
    <brk id="36" max="16383" man="1"/>
    <brk id="72" max="16383" man="1"/>
    <brk id="108" max="16383" man="1"/>
    <brk id="14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86"/>
  <sheetViews>
    <sheetView showZeros="0" tabSelected="1" topLeftCell="A133" zoomScaleNormal="100" workbookViewId="0">
      <selection activeCell="A152" sqref="A152"/>
    </sheetView>
  </sheetViews>
  <sheetFormatPr defaultRowHeight="14.4" x14ac:dyDescent="0.3"/>
  <cols>
    <col min="1" max="1" width="25.77734375" customWidth="1"/>
    <col min="2" max="2" width="5.77734375" customWidth="1"/>
    <col min="3" max="3" width="10.33203125" customWidth="1"/>
    <col min="4" max="6" width="7.77734375" customWidth="1"/>
    <col min="7" max="8" width="6.5546875" bestFit="1" customWidth="1"/>
    <col min="9" max="16" width="6.21875" customWidth="1"/>
    <col min="17" max="25" width="5.77734375" customWidth="1"/>
  </cols>
  <sheetData>
    <row r="1" spans="1:26" ht="24" customHeight="1" x14ac:dyDescent="0.3">
      <c r="A1" s="299" t="s">
        <v>71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  <c r="W1" s="300"/>
      <c r="X1" s="300"/>
      <c r="Y1" s="300"/>
      <c r="Z1" s="301"/>
    </row>
    <row r="2" spans="1:26" s="57" customFormat="1" ht="15" customHeight="1" x14ac:dyDescent="0.3">
      <c r="A2" s="138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40"/>
      <c r="O2" s="140"/>
      <c r="P2" s="140"/>
      <c r="Q2" s="141"/>
      <c r="R2" s="141"/>
      <c r="S2" s="141"/>
      <c r="T2" s="141"/>
      <c r="U2" s="141"/>
      <c r="V2" s="141"/>
      <c r="W2" s="141"/>
      <c r="X2" s="141"/>
      <c r="Y2" s="141"/>
      <c r="Z2" s="142"/>
    </row>
    <row r="3" spans="1:26" ht="15" customHeight="1" x14ac:dyDescent="0.3">
      <c r="A3" s="158" t="s">
        <v>60</v>
      </c>
      <c r="B3" s="144" t="s">
        <v>5</v>
      </c>
      <c r="C3" s="145"/>
      <c r="D3" s="139"/>
      <c r="E3" s="145"/>
      <c r="F3" s="145"/>
      <c r="G3" s="146"/>
      <c r="H3" s="146"/>
      <c r="I3" s="146"/>
      <c r="J3" s="146"/>
      <c r="K3" s="139"/>
      <c r="L3" s="139"/>
      <c r="M3" s="139"/>
      <c r="N3" s="140"/>
      <c r="O3" s="140"/>
      <c r="P3" s="140"/>
      <c r="Q3" s="146"/>
      <c r="R3" s="146"/>
      <c r="S3" s="146"/>
      <c r="T3" s="146"/>
      <c r="U3" s="146"/>
      <c r="V3" s="146"/>
      <c r="W3" s="146"/>
      <c r="X3" s="146"/>
      <c r="Y3" s="146"/>
      <c r="Z3" s="147"/>
    </row>
    <row r="4" spans="1:26" ht="15" customHeight="1" x14ac:dyDescent="0.3">
      <c r="A4" s="158"/>
      <c r="B4" s="145"/>
      <c r="C4" s="145"/>
      <c r="D4" s="145"/>
      <c r="E4" s="145"/>
      <c r="F4" s="145"/>
      <c r="G4" s="145"/>
      <c r="H4" s="144"/>
      <c r="I4" s="145"/>
      <c r="J4" s="139"/>
      <c r="K4" s="139"/>
      <c r="L4" s="139"/>
      <c r="M4" s="139"/>
      <c r="N4" s="140"/>
      <c r="O4" s="140"/>
      <c r="P4" s="140"/>
      <c r="Q4" s="146"/>
      <c r="R4" s="146"/>
      <c r="S4" s="146"/>
      <c r="T4" s="146"/>
      <c r="U4" s="146"/>
      <c r="V4" s="146"/>
      <c r="W4" s="146"/>
      <c r="X4" s="146"/>
      <c r="Y4" s="146"/>
      <c r="Z4" s="147"/>
    </row>
    <row r="5" spans="1:26" ht="15" customHeight="1" thickBot="1" x14ac:dyDescent="0.35">
      <c r="A5" s="158" t="s">
        <v>58</v>
      </c>
      <c r="B5" s="145"/>
      <c r="C5" s="145"/>
      <c r="D5" s="145"/>
      <c r="E5" s="145"/>
      <c r="F5" s="145"/>
      <c r="G5" s="145"/>
      <c r="H5" s="144"/>
      <c r="I5" s="145"/>
      <c r="J5" s="139"/>
      <c r="K5" s="139"/>
      <c r="L5" s="139"/>
      <c r="M5" s="139"/>
      <c r="N5" s="140"/>
      <c r="O5" s="140"/>
      <c r="P5" s="140"/>
      <c r="Q5" s="146"/>
      <c r="R5" s="146"/>
      <c r="S5" s="146"/>
      <c r="T5" s="146"/>
      <c r="U5" s="146"/>
      <c r="V5" s="146"/>
      <c r="W5" s="146"/>
      <c r="X5" s="146"/>
      <c r="Y5" s="146"/>
      <c r="Z5" s="147"/>
    </row>
    <row r="6" spans="1:26" ht="15" customHeight="1" thickBot="1" x14ac:dyDescent="0.35">
      <c r="A6" s="158"/>
      <c r="B6" s="145"/>
      <c r="C6" s="145"/>
      <c r="D6" s="145"/>
      <c r="E6" s="289" t="s">
        <v>54</v>
      </c>
      <c r="F6" s="290"/>
      <c r="G6" s="290"/>
      <c r="H6" s="290"/>
      <c r="I6" s="290"/>
      <c r="J6" s="290"/>
      <c r="K6" s="290"/>
      <c r="L6" s="290"/>
      <c r="M6" s="291"/>
      <c r="N6" s="139"/>
      <c r="O6" s="139"/>
      <c r="P6" s="292" t="s">
        <v>55</v>
      </c>
      <c r="Q6" s="293"/>
      <c r="R6" s="293"/>
      <c r="S6" s="293"/>
      <c r="T6" s="293"/>
      <c r="U6" s="293"/>
      <c r="V6" s="293"/>
      <c r="W6" s="293"/>
      <c r="X6" s="294"/>
      <c r="Y6" s="146"/>
      <c r="Z6" s="147"/>
    </row>
    <row r="7" spans="1:26" ht="15" customHeight="1" x14ac:dyDescent="0.3">
      <c r="A7" s="159" t="s">
        <v>128</v>
      </c>
      <c r="B7" s="148"/>
      <c r="C7" s="148"/>
      <c r="D7" s="149"/>
      <c r="E7" s="268"/>
      <c r="F7" s="269"/>
      <c r="G7" s="269"/>
      <c r="H7" s="272" t="s">
        <v>130</v>
      </c>
      <c r="I7" s="272"/>
      <c r="J7" s="274" t="s">
        <v>25</v>
      </c>
      <c r="K7" s="274"/>
      <c r="L7" s="274" t="s">
        <v>26</v>
      </c>
      <c r="M7" s="276"/>
      <c r="N7" s="150"/>
      <c r="O7" s="151"/>
      <c r="P7" s="278"/>
      <c r="Q7" s="279"/>
      <c r="R7" s="280"/>
      <c r="S7" s="284" t="s">
        <v>130</v>
      </c>
      <c r="T7" s="284"/>
      <c r="U7" s="295" t="s">
        <v>25</v>
      </c>
      <c r="V7" s="295"/>
      <c r="W7" s="295" t="s">
        <v>26</v>
      </c>
      <c r="X7" s="297"/>
      <c r="Y7" s="146"/>
      <c r="Z7" s="147"/>
    </row>
    <row r="8" spans="1:26" ht="15" customHeight="1" x14ac:dyDescent="0.3">
      <c r="A8" s="159" t="s">
        <v>129</v>
      </c>
      <c r="B8" s="148"/>
      <c r="C8" s="148"/>
      <c r="D8" s="149"/>
      <c r="E8" s="270"/>
      <c r="F8" s="271"/>
      <c r="G8" s="271"/>
      <c r="H8" s="273"/>
      <c r="I8" s="273"/>
      <c r="J8" s="275"/>
      <c r="K8" s="275"/>
      <c r="L8" s="275"/>
      <c r="M8" s="277"/>
      <c r="N8" s="152"/>
      <c r="O8" s="152"/>
      <c r="P8" s="281"/>
      <c r="Q8" s="282"/>
      <c r="R8" s="283"/>
      <c r="S8" s="285"/>
      <c r="T8" s="285"/>
      <c r="U8" s="296"/>
      <c r="V8" s="296"/>
      <c r="W8" s="296"/>
      <c r="X8" s="298"/>
      <c r="Y8" s="146"/>
      <c r="Z8" s="147"/>
    </row>
    <row r="9" spans="1:26" ht="15" customHeight="1" x14ac:dyDescent="0.3">
      <c r="A9" s="143"/>
      <c r="B9" s="145"/>
      <c r="C9" s="145"/>
      <c r="D9" s="145"/>
      <c r="E9" s="254" t="s">
        <v>51</v>
      </c>
      <c r="F9" s="255"/>
      <c r="G9" s="255"/>
      <c r="H9" s="267" t="s">
        <v>24</v>
      </c>
      <c r="I9" s="267"/>
      <c r="J9" s="258"/>
      <c r="K9" s="258"/>
      <c r="L9" s="259"/>
      <c r="M9" s="260"/>
      <c r="N9" s="152"/>
      <c r="O9" s="152"/>
      <c r="P9" s="261" t="s">
        <v>51</v>
      </c>
      <c r="Q9" s="262"/>
      <c r="R9" s="262"/>
      <c r="S9" s="267" t="s">
        <v>24</v>
      </c>
      <c r="T9" s="267"/>
      <c r="U9" s="241"/>
      <c r="V9" s="242"/>
      <c r="W9" s="241"/>
      <c r="X9" s="243"/>
      <c r="Y9" s="146"/>
      <c r="Z9" s="147"/>
    </row>
    <row r="10" spans="1:26" ht="15" customHeight="1" x14ac:dyDescent="0.3">
      <c r="A10" s="153"/>
      <c r="B10" s="146"/>
      <c r="C10" s="146"/>
      <c r="D10" s="146"/>
      <c r="E10" s="254" t="s">
        <v>52</v>
      </c>
      <c r="F10" s="255"/>
      <c r="G10" s="255"/>
      <c r="H10" s="256"/>
      <c r="I10" s="256"/>
      <c r="J10" s="258"/>
      <c r="K10" s="258"/>
      <c r="L10" s="259"/>
      <c r="M10" s="260"/>
      <c r="N10" s="152"/>
      <c r="O10" s="152"/>
      <c r="P10" s="261" t="s">
        <v>52</v>
      </c>
      <c r="Q10" s="262"/>
      <c r="R10" s="262"/>
      <c r="S10" s="263"/>
      <c r="T10" s="264"/>
      <c r="U10" s="241"/>
      <c r="V10" s="242"/>
      <c r="W10" s="241"/>
      <c r="X10" s="243"/>
      <c r="Y10" s="146"/>
      <c r="Z10" s="147"/>
    </row>
    <row r="11" spans="1:26" ht="15" customHeight="1" thickBot="1" x14ac:dyDescent="0.35">
      <c r="A11" s="153"/>
      <c r="B11" s="146"/>
      <c r="C11" s="146"/>
      <c r="D11" s="146"/>
      <c r="E11" s="244" t="s">
        <v>53</v>
      </c>
      <c r="F11" s="245"/>
      <c r="G11" s="245"/>
      <c r="H11" s="257"/>
      <c r="I11" s="257"/>
      <c r="J11" s="246"/>
      <c r="K11" s="246"/>
      <c r="L11" s="247"/>
      <c r="M11" s="248"/>
      <c r="N11" s="152"/>
      <c r="O11" s="152"/>
      <c r="P11" s="249" t="s">
        <v>53</v>
      </c>
      <c r="Q11" s="250"/>
      <c r="R11" s="250"/>
      <c r="S11" s="265"/>
      <c r="T11" s="266"/>
      <c r="U11" s="251"/>
      <c r="V11" s="252"/>
      <c r="W11" s="251"/>
      <c r="X11" s="253"/>
      <c r="Y11" s="146"/>
      <c r="Z11" s="147"/>
    </row>
    <row r="12" spans="1:26" ht="15" customHeight="1" thickBot="1" x14ac:dyDescent="0.35">
      <c r="A12" s="154"/>
      <c r="B12" s="155"/>
      <c r="C12" s="155"/>
      <c r="D12" s="155"/>
      <c r="E12" s="155"/>
      <c r="F12" s="155"/>
      <c r="G12" s="155"/>
      <c r="H12" s="155"/>
      <c r="I12" s="155"/>
      <c r="J12" s="155"/>
      <c r="K12" s="155"/>
      <c r="L12" s="156"/>
      <c r="M12" s="156"/>
      <c r="N12" s="157"/>
      <c r="O12" s="157"/>
      <c r="P12" s="157"/>
      <c r="Q12" s="146"/>
      <c r="R12" s="146"/>
      <c r="S12" s="146"/>
      <c r="T12" s="146"/>
      <c r="U12" s="146"/>
      <c r="V12" s="146"/>
      <c r="W12" s="146"/>
      <c r="X12" s="146"/>
      <c r="Y12" s="146"/>
      <c r="Z12" s="147"/>
    </row>
    <row r="13" spans="1:26" ht="15" customHeight="1" x14ac:dyDescent="0.3">
      <c r="A13" s="226" t="s">
        <v>65</v>
      </c>
      <c r="B13" s="228" t="s">
        <v>35</v>
      </c>
      <c r="C13" s="230" t="s">
        <v>45</v>
      </c>
      <c r="D13" s="232" t="s">
        <v>43</v>
      </c>
      <c r="E13" s="221"/>
      <c r="F13" s="233"/>
      <c r="G13" s="234" t="s">
        <v>46</v>
      </c>
      <c r="H13" s="235"/>
      <c r="I13" s="235"/>
      <c r="J13" s="235"/>
      <c r="K13" s="235"/>
      <c r="L13" s="235"/>
      <c r="M13" s="235"/>
      <c r="N13" s="235"/>
      <c r="O13" s="235"/>
      <c r="P13" s="236"/>
      <c r="Q13" s="237" t="s">
        <v>36</v>
      </c>
      <c r="R13" s="215"/>
      <c r="S13" s="238"/>
      <c r="T13" s="214" t="s">
        <v>37</v>
      </c>
      <c r="U13" s="215"/>
      <c r="V13" s="216"/>
      <c r="W13" s="220" t="s">
        <v>38</v>
      </c>
      <c r="X13" s="221"/>
      <c r="Y13" s="221"/>
      <c r="Z13" s="222"/>
    </row>
    <row r="14" spans="1:26" ht="75" customHeight="1" x14ac:dyDescent="0.3">
      <c r="A14" s="227"/>
      <c r="B14" s="229"/>
      <c r="C14" s="231"/>
      <c r="D14" s="97" t="s">
        <v>39</v>
      </c>
      <c r="E14" s="98" t="s">
        <v>40</v>
      </c>
      <c r="F14" s="101" t="s">
        <v>41</v>
      </c>
      <c r="G14" s="94" t="s">
        <v>0</v>
      </c>
      <c r="H14" s="87" t="s">
        <v>72</v>
      </c>
      <c r="I14" s="87" t="s">
        <v>1</v>
      </c>
      <c r="J14" s="88" t="s">
        <v>47</v>
      </c>
      <c r="K14" s="88" t="s">
        <v>48</v>
      </c>
      <c r="L14" s="88" t="s">
        <v>2</v>
      </c>
      <c r="M14" s="88" t="s">
        <v>3</v>
      </c>
      <c r="N14" s="88" t="s">
        <v>4</v>
      </c>
      <c r="O14" s="88" t="s">
        <v>49</v>
      </c>
      <c r="P14" s="95" t="s">
        <v>50</v>
      </c>
      <c r="Q14" s="239"/>
      <c r="R14" s="218"/>
      <c r="S14" s="240"/>
      <c r="T14" s="217"/>
      <c r="U14" s="218"/>
      <c r="V14" s="219"/>
      <c r="W14" s="223"/>
      <c r="X14" s="224"/>
      <c r="Y14" s="224"/>
      <c r="Z14" s="225"/>
    </row>
    <row r="15" spans="1:26" ht="24" customHeight="1" x14ac:dyDescent="0.3">
      <c r="A15" s="160" t="str">
        <f>'Weekly Menus'!A7</f>
        <v>WG Rotini Pasta</v>
      </c>
      <c r="B15" s="120"/>
      <c r="C15" s="96" t="str">
        <f>'9-12'!B6</f>
        <v>1 cup</v>
      </c>
      <c r="D15" s="122"/>
      <c r="E15" s="123"/>
      <c r="F15" s="124"/>
      <c r="G15" s="106">
        <f>'9-12'!C6</f>
        <v>0</v>
      </c>
      <c r="H15" s="104">
        <f>'9-12'!D6</f>
        <v>2</v>
      </c>
      <c r="I15" s="104">
        <f>'9-12'!E6</f>
        <v>0</v>
      </c>
      <c r="J15" s="104">
        <f>'9-12'!G6</f>
        <v>0</v>
      </c>
      <c r="K15" s="104">
        <f>'9-12'!H6</f>
        <v>0</v>
      </c>
      <c r="L15" s="104">
        <f>'9-12'!I6</f>
        <v>0</v>
      </c>
      <c r="M15" s="104">
        <f>'9-12'!J6</f>
        <v>0</v>
      </c>
      <c r="N15" s="104">
        <f>'9-12'!K6</f>
        <v>0</v>
      </c>
      <c r="O15" s="104">
        <f>'9-12'!L6</f>
        <v>0</v>
      </c>
      <c r="P15" s="107">
        <f>SUM(J15:O15)</f>
        <v>0</v>
      </c>
      <c r="Q15" s="205"/>
      <c r="R15" s="205"/>
      <c r="S15" s="206"/>
      <c r="T15" s="207"/>
      <c r="U15" s="205"/>
      <c r="V15" s="206"/>
      <c r="W15" s="211"/>
      <c r="X15" s="212"/>
      <c r="Y15" s="212"/>
      <c r="Z15" s="213"/>
    </row>
    <row r="16" spans="1:26" ht="24" customHeight="1" x14ac:dyDescent="0.3">
      <c r="A16" s="160" t="str">
        <f>'Weekly Menus'!A8</f>
        <v>Meat Sauce</v>
      </c>
      <c r="B16" s="120"/>
      <c r="C16" s="96" t="str">
        <f>'9-12'!B7</f>
        <v>1/2 cup</v>
      </c>
      <c r="D16" s="122"/>
      <c r="E16" s="123"/>
      <c r="F16" s="124"/>
      <c r="G16" s="106">
        <f>'9-12'!C7</f>
        <v>2</v>
      </c>
      <c r="H16" s="104">
        <f>'9-12'!D7</f>
        <v>0</v>
      </c>
      <c r="I16" s="104">
        <f>'9-12'!E7</f>
        <v>0</v>
      </c>
      <c r="J16" s="104">
        <f>'9-12'!G7</f>
        <v>0</v>
      </c>
      <c r="K16" s="104">
        <f>'9-12'!H7</f>
        <v>0.25</v>
      </c>
      <c r="L16" s="104">
        <f>'9-12'!I7</f>
        <v>0</v>
      </c>
      <c r="M16" s="104">
        <f>'9-12'!J7</f>
        <v>0</v>
      </c>
      <c r="N16" s="104">
        <f>'9-12'!K7</f>
        <v>0</v>
      </c>
      <c r="O16" s="104">
        <f>'9-12'!L7</f>
        <v>0</v>
      </c>
      <c r="P16" s="107">
        <f t="shared" ref="P16:P32" si="0">SUM(J16:O16)</f>
        <v>0.25</v>
      </c>
      <c r="Q16" s="205"/>
      <c r="R16" s="205"/>
      <c r="S16" s="206"/>
      <c r="T16" s="207"/>
      <c r="U16" s="205"/>
      <c r="V16" s="206"/>
      <c r="W16" s="211"/>
      <c r="X16" s="212"/>
      <c r="Y16" s="212"/>
      <c r="Z16" s="213"/>
    </row>
    <row r="17" spans="1:26" ht="24" customHeight="1" x14ac:dyDescent="0.3">
      <c r="A17" s="160" t="str">
        <f>'Weekly Menus'!A9</f>
        <v>Cheese Sauce</v>
      </c>
      <c r="B17" s="120"/>
      <c r="C17" s="96" t="str">
        <f>'9-12'!B8</f>
        <v>1/2 cup</v>
      </c>
      <c r="D17" s="122"/>
      <c r="E17" s="123"/>
      <c r="F17" s="124"/>
      <c r="G17" s="106">
        <f>'9-12'!C8</f>
        <v>0</v>
      </c>
      <c r="H17" s="104">
        <f>'9-12'!D8</f>
        <v>0</v>
      </c>
      <c r="I17" s="104">
        <f>'9-12'!E8</f>
        <v>0</v>
      </c>
      <c r="J17" s="104">
        <f>'9-12'!G8</f>
        <v>0</v>
      </c>
      <c r="K17" s="104">
        <f>'9-12'!H8</f>
        <v>0</v>
      </c>
      <c r="L17" s="104">
        <f>'9-12'!I8</f>
        <v>0</v>
      </c>
      <c r="M17" s="104">
        <f>'9-12'!J8</f>
        <v>0</v>
      </c>
      <c r="N17" s="104">
        <f>'9-12'!K8</f>
        <v>0</v>
      </c>
      <c r="O17" s="104">
        <f>'9-12'!L8</f>
        <v>0</v>
      </c>
      <c r="P17" s="107">
        <f t="shared" si="0"/>
        <v>0</v>
      </c>
      <c r="Q17" s="205"/>
      <c r="R17" s="205"/>
      <c r="S17" s="206"/>
      <c r="T17" s="207"/>
      <c r="U17" s="205"/>
      <c r="V17" s="206"/>
      <c r="W17" s="211"/>
      <c r="X17" s="212"/>
      <c r="Y17" s="212"/>
      <c r="Z17" s="213"/>
    </row>
    <row r="18" spans="1:26" ht="24" customHeight="1" x14ac:dyDescent="0.3">
      <c r="A18" s="160" t="str">
        <f>'Weekly Menus'!A10</f>
        <v>Spinach Salad</v>
      </c>
      <c r="B18" s="120"/>
      <c r="C18" s="96" t="str">
        <f>'9-12'!B9</f>
        <v>1 cup</v>
      </c>
      <c r="D18" s="122"/>
      <c r="E18" s="123"/>
      <c r="F18" s="124"/>
      <c r="G18" s="106">
        <f>'9-12'!C9</f>
        <v>0</v>
      </c>
      <c r="H18" s="104">
        <f>'9-12'!D9</f>
        <v>0</v>
      </c>
      <c r="I18" s="104">
        <f>'9-12'!E9</f>
        <v>0</v>
      </c>
      <c r="J18" s="104">
        <f>'9-12'!G9</f>
        <v>0</v>
      </c>
      <c r="K18" s="104">
        <f>'9-12'!H9</f>
        <v>0</v>
      </c>
      <c r="L18" s="104">
        <f>'9-12'!I9</f>
        <v>0</v>
      </c>
      <c r="M18" s="104">
        <f>'9-12'!J9</f>
        <v>0</v>
      </c>
      <c r="N18" s="104">
        <f>'9-12'!K9</f>
        <v>0.5</v>
      </c>
      <c r="O18" s="104">
        <f>'9-12'!L9</f>
        <v>0</v>
      </c>
      <c r="P18" s="107">
        <f t="shared" si="0"/>
        <v>0.5</v>
      </c>
      <c r="Q18" s="205"/>
      <c r="R18" s="205"/>
      <c r="S18" s="206"/>
      <c r="T18" s="207"/>
      <c r="U18" s="205"/>
      <c r="V18" s="206"/>
      <c r="W18" s="211"/>
      <c r="X18" s="212"/>
      <c r="Y18" s="212"/>
      <c r="Z18" s="213"/>
    </row>
    <row r="19" spans="1:26" ht="24" customHeight="1" x14ac:dyDescent="0.3">
      <c r="A19" s="160" t="str">
        <f>'Weekly Menus'!A11</f>
        <v>Carrot Souffle</v>
      </c>
      <c r="B19" s="120"/>
      <c r="C19" s="96" t="str">
        <f>'9-12'!B10</f>
        <v>1/2 cup</v>
      </c>
      <c r="D19" s="122"/>
      <c r="E19" s="123"/>
      <c r="F19" s="124"/>
      <c r="G19" s="106">
        <f>'9-12'!C10</f>
        <v>0</v>
      </c>
      <c r="H19" s="104">
        <f>'9-12'!D10</f>
        <v>0</v>
      </c>
      <c r="I19" s="104">
        <f>'9-12'!E10</f>
        <v>0</v>
      </c>
      <c r="J19" s="104">
        <f>'9-12'!G10</f>
        <v>0</v>
      </c>
      <c r="K19" s="104">
        <f>'9-12'!H10</f>
        <v>0.5</v>
      </c>
      <c r="L19" s="104">
        <f>'9-12'!I10</f>
        <v>0</v>
      </c>
      <c r="M19" s="104">
        <f>'9-12'!J10</f>
        <v>0</v>
      </c>
      <c r="N19" s="104">
        <f>'9-12'!K10</f>
        <v>0</v>
      </c>
      <c r="O19" s="104">
        <f>'9-12'!L10</f>
        <v>0</v>
      </c>
      <c r="P19" s="107">
        <f t="shared" si="0"/>
        <v>0.5</v>
      </c>
      <c r="Q19" s="205"/>
      <c r="R19" s="205"/>
      <c r="S19" s="206"/>
      <c r="T19" s="207"/>
      <c r="U19" s="205"/>
      <c r="V19" s="206"/>
      <c r="W19" s="211"/>
      <c r="X19" s="212"/>
      <c r="Y19" s="212"/>
      <c r="Z19" s="213"/>
    </row>
    <row r="20" spans="1:26" ht="24" customHeight="1" x14ac:dyDescent="0.3">
      <c r="A20" s="160" t="str">
        <f>'Weekly Menus'!A12</f>
        <v>WG Garlic Bread</v>
      </c>
      <c r="B20" s="120"/>
      <c r="C20" s="96" t="str">
        <f>'9-12'!B11</f>
        <v>1 piece</v>
      </c>
      <c r="D20" s="122"/>
      <c r="E20" s="123"/>
      <c r="F20" s="124"/>
      <c r="G20" s="106">
        <f>'9-12'!C11</f>
        <v>0</v>
      </c>
      <c r="H20" s="104">
        <f>'9-12'!D11</f>
        <v>1</v>
      </c>
      <c r="I20" s="104">
        <f>'9-12'!E11</f>
        <v>0</v>
      </c>
      <c r="J20" s="104">
        <f>'9-12'!G11</f>
        <v>0</v>
      </c>
      <c r="K20" s="104">
        <f>'9-12'!H11</f>
        <v>0</v>
      </c>
      <c r="L20" s="104">
        <f>'9-12'!I11</f>
        <v>0</v>
      </c>
      <c r="M20" s="104">
        <f>'9-12'!J11</f>
        <v>0</v>
      </c>
      <c r="N20" s="104">
        <f>'9-12'!K11</f>
        <v>0</v>
      </c>
      <c r="O20" s="104">
        <f>'9-12'!L11</f>
        <v>0</v>
      </c>
      <c r="P20" s="107">
        <f t="shared" si="0"/>
        <v>0</v>
      </c>
      <c r="Q20" s="207"/>
      <c r="R20" s="205"/>
      <c r="S20" s="206"/>
      <c r="T20" s="207"/>
      <c r="U20" s="205"/>
      <c r="V20" s="206"/>
      <c r="W20" s="210"/>
      <c r="X20" s="208"/>
      <c r="Y20" s="208"/>
      <c r="Z20" s="209"/>
    </row>
    <row r="21" spans="1:26" ht="24" customHeight="1" x14ac:dyDescent="0.3">
      <c r="A21" s="160" t="str">
        <f>'Weekly Menus'!A13</f>
        <v>Fruit Selection</v>
      </c>
      <c r="B21" s="120"/>
      <c r="C21" s="96" t="str">
        <f>'9-12'!B12</f>
        <v>1/2 cup</v>
      </c>
      <c r="D21" s="122"/>
      <c r="E21" s="123"/>
      <c r="F21" s="124"/>
      <c r="G21" s="106">
        <f>'9-12'!C12</f>
        <v>0</v>
      </c>
      <c r="H21" s="104">
        <f>'9-12'!D12</f>
        <v>0</v>
      </c>
      <c r="I21" s="104">
        <f>'9-12'!E12</f>
        <v>0.5</v>
      </c>
      <c r="J21" s="104">
        <f>'9-12'!G12</f>
        <v>0</v>
      </c>
      <c r="K21" s="104">
        <f>'9-12'!H12</f>
        <v>0</v>
      </c>
      <c r="L21" s="104">
        <f>'9-12'!I12</f>
        <v>0</v>
      </c>
      <c r="M21" s="104">
        <f>'9-12'!J12</f>
        <v>0</v>
      </c>
      <c r="N21" s="104">
        <f>'9-12'!K12</f>
        <v>0</v>
      </c>
      <c r="O21" s="104">
        <f>'9-12'!L12</f>
        <v>0</v>
      </c>
      <c r="P21" s="107">
        <f t="shared" si="0"/>
        <v>0</v>
      </c>
      <c r="Q21" s="207"/>
      <c r="R21" s="205"/>
      <c r="S21" s="206"/>
      <c r="T21" s="207"/>
      <c r="U21" s="205"/>
      <c r="V21" s="206"/>
      <c r="W21" s="210"/>
      <c r="X21" s="208"/>
      <c r="Y21" s="208"/>
      <c r="Z21" s="209"/>
    </row>
    <row r="22" spans="1:26" ht="24" customHeight="1" x14ac:dyDescent="0.3">
      <c r="A22" s="160" t="str">
        <f>'Weekly Menus'!A14</f>
        <v>Fruit Selection</v>
      </c>
      <c r="B22" s="120"/>
      <c r="C22" s="96" t="str">
        <f>'9-12'!B13</f>
        <v>1/2 cup</v>
      </c>
      <c r="D22" s="122"/>
      <c r="E22" s="123"/>
      <c r="F22" s="124"/>
      <c r="G22" s="106">
        <f>'9-12'!C13</f>
        <v>0</v>
      </c>
      <c r="H22" s="104">
        <f>'9-12'!D13</f>
        <v>0</v>
      </c>
      <c r="I22" s="104">
        <f>'9-12'!E13</f>
        <v>0.5</v>
      </c>
      <c r="J22" s="104">
        <f>'9-12'!G13</f>
        <v>0</v>
      </c>
      <c r="K22" s="104">
        <f>'9-12'!H13</f>
        <v>0</v>
      </c>
      <c r="L22" s="104">
        <f>'9-12'!I13</f>
        <v>0</v>
      </c>
      <c r="M22" s="104">
        <f>'9-12'!J13</f>
        <v>0</v>
      </c>
      <c r="N22" s="104">
        <f>'9-12'!K13</f>
        <v>0</v>
      </c>
      <c r="O22" s="104">
        <f>'9-12'!L13</f>
        <v>0</v>
      </c>
      <c r="P22" s="107">
        <f t="shared" si="0"/>
        <v>0</v>
      </c>
      <c r="Q22" s="205"/>
      <c r="R22" s="205"/>
      <c r="S22" s="206"/>
      <c r="T22" s="207"/>
      <c r="U22" s="205"/>
      <c r="V22" s="206"/>
      <c r="W22" s="211"/>
      <c r="X22" s="212"/>
      <c r="Y22" s="212"/>
      <c r="Z22" s="213"/>
    </row>
    <row r="23" spans="1:26" ht="24" customHeight="1" x14ac:dyDescent="0.3">
      <c r="A23" s="160" t="str">
        <f>'Weekly Menus'!A15</f>
        <v>Milk Selection</v>
      </c>
      <c r="B23" s="120"/>
      <c r="C23" s="96" t="str">
        <f>'9-12'!B14</f>
        <v xml:space="preserve">8 oz. </v>
      </c>
      <c r="D23" s="122"/>
      <c r="E23" s="123"/>
      <c r="F23" s="124"/>
      <c r="G23" s="106">
        <f>'9-12'!C14</f>
        <v>0</v>
      </c>
      <c r="H23" s="104">
        <f>'9-12'!D14</f>
        <v>0</v>
      </c>
      <c r="I23" s="104">
        <f>'9-12'!E14</f>
        <v>0</v>
      </c>
      <c r="J23" s="104">
        <f>'9-12'!G14</f>
        <v>0</v>
      </c>
      <c r="K23" s="104">
        <f>'9-12'!H14</f>
        <v>0</v>
      </c>
      <c r="L23" s="104">
        <f>'9-12'!I14</f>
        <v>0</v>
      </c>
      <c r="M23" s="104">
        <f>'9-12'!J14</f>
        <v>0</v>
      </c>
      <c r="N23" s="104">
        <f>'9-12'!K14</f>
        <v>0</v>
      </c>
      <c r="O23" s="104">
        <f>'9-12'!L14</f>
        <v>0</v>
      </c>
      <c r="P23" s="107">
        <f t="shared" si="0"/>
        <v>0</v>
      </c>
      <c r="Q23" s="205"/>
      <c r="R23" s="205"/>
      <c r="S23" s="206"/>
      <c r="T23" s="207"/>
      <c r="U23" s="205"/>
      <c r="V23" s="206"/>
      <c r="W23" s="211"/>
      <c r="X23" s="212"/>
      <c r="Y23" s="212"/>
      <c r="Z23" s="213"/>
    </row>
    <row r="24" spans="1:26" ht="24" customHeight="1" x14ac:dyDescent="0.3">
      <c r="A24" s="160">
        <f>'Weekly Menus'!A16</f>
        <v>0</v>
      </c>
      <c r="B24" s="120"/>
      <c r="C24" s="96">
        <f>'9-12'!B15</f>
        <v>0</v>
      </c>
      <c r="D24" s="122"/>
      <c r="E24" s="123"/>
      <c r="F24" s="124"/>
      <c r="G24" s="106">
        <f>'9-12'!C15</f>
        <v>0</v>
      </c>
      <c r="H24" s="104">
        <f>'9-12'!D15</f>
        <v>0</v>
      </c>
      <c r="I24" s="104">
        <f>'9-12'!E15</f>
        <v>0</v>
      </c>
      <c r="J24" s="104">
        <f>'9-12'!G15</f>
        <v>0</v>
      </c>
      <c r="K24" s="104">
        <f>'9-12'!H15</f>
        <v>0</v>
      </c>
      <c r="L24" s="104">
        <f>'9-12'!I15</f>
        <v>0</v>
      </c>
      <c r="M24" s="104">
        <f>'9-12'!J15</f>
        <v>0</v>
      </c>
      <c r="N24" s="104">
        <f>'9-12'!K15</f>
        <v>0</v>
      </c>
      <c r="O24" s="104">
        <f>'9-12'!L15</f>
        <v>0</v>
      </c>
      <c r="P24" s="107">
        <f t="shared" si="0"/>
        <v>0</v>
      </c>
      <c r="Q24" s="205"/>
      <c r="R24" s="205"/>
      <c r="S24" s="206"/>
      <c r="T24" s="207"/>
      <c r="U24" s="205"/>
      <c r="V24" s="206"/>
      <c r="W24" s="211"/>
      <c r="X24" s="212"/>
      <c r="Y24" s="212"/>
      <c r="Z24" s="213"/>
    </row>
    <row r="25" spans="1:26" ht="24" customHeight="1" x14ac:dyDescent="0.3">
      <c r="A25" s="160">
        <f>'Weekly Menus'!A17</f>
        <v>0</v>
      </c>
      <c r="B25" s="120"/>
      <c r="C25" s="96">
        <f>'9-12'!B16</f>
        <v>0</v>
      </c>
      <c r="D25" s="122"/>
      <c r="E25" s="123"/>
      <c r="F25" s="124"/>
      <c r="G25" s="106">
        <f>'9-12'!C16</f>
        <v>0</v>
      </c>
      <c r="H25" s="104">
        <f>'9-12'!D16</f>
        <v>0</v>
      </c>
      <c r="I25" s="104">
        <f>'9-12'!E16</f>
        <v>0</v>
      </c>
      <c r="J25" s="104">
        <f>'9-12'!G16</f>
        <v>0</v>
      </c>
      <c r="K25" s="104">
        <f>'9-12'!H16</f>
        <v>0</v>
      </c>
      <c r="L25" s="104">
        <f>'9-12'!I16</f>
        <v>0</v>
      </c>
      <c r="M25" s="104">
        <f>'9-12'!J16</f>
        <v>0</v>
      </c>
      <c r="N25" s="104">
        <f>'9-12'!K16</f>
        <v>0</v>
      </c>
      <c r="O25" s="104">
        <f>'9-12'!L16</f>
        <v>0</v>
      </c>
      <c r="P25" s="107">
        <f t="shared" si="0"/>
        <v>0</v>
      </c>
      <c r="Q25" s="205"/>
      <c r="R25" s="205"/>
      <c r="S25" s="206"/>
      <c r="T25" s="207"/>
      <c r="U25" s="205"/>
      <c r="V25" s="206"/>
      <c r="W25" s="208"/>
      <c r="X25" s="208"/>
      <c r="Y25" s="208"/>
      <c r="Z25" s="209"/>
    </row>
    <row r="26" spans="1:26" ht="24" customHeight="1" x14ac:dyDescent="0.3">
      <c r="A26" s="160">
        <f>'Weekly Menus'!A18</f>
        <v>0</v>
      </c>
      <c r="B26" s="120"/>
      <c r="C26" s="96">
        <f>'9-12'!B17</f>
        <v>0</v>
      </c>
      <c r="D26" s="122"/>
      <c r="E26" s="123"/>
      <c r="F26" s="124"/>
      <c r="G26" s="106">
        <f>'9-12'!C17</f>
        <v>0</v>
      </c>
      <c r="H26" s="104">
        <f>'9-12'!D17</f>
        <v>0</v>
      </c>
      <c r="I26" s="104">
        <f>'9-12'!E17</f>
        <v>0</v>
      </c>
      <c r="J26" s="104">
        <f>'9-12'!G17</f>
        <v>0</v>
      </c>
      <c r="K26" s="104">
        <f>'9-12'!H17</f>
        <v>0</v>
      </c>
      <c r="L26" s="104">
        <f>'9-12'!I17</f>
        <v>0</v>
      </c>
      <c r="M26" s="104">
        <f>'9-12'!J17</f>
        <v>0</v>
      </c>
      <c r="N26" s="104">
        <f>'9-12'!K17</f>
        <v>0</v>
      </c>
      <c r="O26" s="104">
        <f>'9-12'!L17</f>
        <v>0</v>
      </c>
      <c r="P26" s="107">
        <f t="shared" si="0"/>
        <v>0</v>
      </c>
      <c r="Q26" s="205"/>
      <c r="R26" s="205"/>
      <c r="S26" s="206"/>
      <c r="T26" s="207"/>
      <c r="U26" s="205"/>
      <c r="V26" s="206"/>
      <c r="W26" s="208"/>
      <c r="X26" s="208"/>
      <c r="Y26" s="208"/>
      <c r="Z26" s="209"/>
    </row>
    <row r="27" spans="1:26" ht="24" customHeight="1" x14ac:dyDescent="0.3">
      <c r="A27" s="160">
        <f>'Weekly Menus'!A19</f>
        <v>0</v>
      </c>
      <c r="B27" s="120"/>
      <c r="C27" s="96">
        <f>'9-12'!B18</f>
        <v>0</v>
      </c>
      <c r="D27" s="122"/>
      <c r="E27" s="123"/>
      <c r="F27" s="124"/>
      <c r="G27" s="106">
        <f>'9-12'!C18</f>
        <v>0</v>
      </c>
      <c r="H27" s="104">
        <f>'9-12'!D18</f>
        <v>0</v>
      </c>
      <c r="I27" s="104">
        <f>'9-12'!E18</f>
        <v>0</v>
      </c>
      <c r="J27" s="104">
        <f>'9-12'!G18</f>
        <v>0</v>
      </c>
      <c r="K27" s="104">
        <f>'9-12'!H18</f>
        <v>0</v>
      </c>
      <c r="L27" s="104">
        <f>'9-12'!I18</f>
        <v>0</v>
      </c>
      <c r="M27" s="104">
        <f>'9-12'!J18</f>
        <v>0</v>
      </c>
      <c r="N27" s="104">
        <f>'9-12'!K18</f>
        <v>0</v>
      </c>
      <c r="O27" s="104">
        <f>'9-12'!L18</f>
        <v>0</v>
      </c>
      <c r="P27" s="107">
        <f t="shared" si="0"/>
        <v>0</v>
      </c>
      <c r="Q27" s="205"/>
      <c r="R27" s="205"/>
      <c r="S27" s="206"/>
      <c r="T27" s="207"/>
      <c r="U27" s="205"/>
      <c r="V27" s="206"/>
      <c r="W27" s="208"/>
      <c r="X27" s="208"/>
      <c r="Y27" s="208"/>
      <c r="Z27" s="209"/>
    </row>
    <row r="28" spans="1:26" ht="24" customHeight="1" x14ac:dyDescent="0.3">
      <c r="A28" s="160">
        <f>'Weekly Menus'!A20</f>
        <v>0</v>
      </c>
      <c r="B28" s="120"/>
      <c r="C28" s="96">
        <f>'9-12'!B19</f>
        <v>0</v>
      </c>
      <c r="D28" s="122"/>
      <c r="E28" s="123"/>
      <c r="F28" s="124"/>
      <c r="G28" s="106">
        <f>'9-12'!C19</f>
        <v>0</v>
      </c>
      <c r="H28" s="104">
        <f>'9-12'!D19</f>
        <v>0</v>
      </c>
      <c r="I28" s="104">
        <f>'9-12'!E19</f>
        <v>0</v>
      </c>
      <c r="J28" s="104">
        <f>'9-12'!G19</f>
        <v>0</v>
      </c>
      <c r="K28" s="104">
        <f>'9-12'!H19</f>
        <v>0</v>
      </c>
      <c r="L28" s="104">
        <f>'9-12'!I19</f>
        <v>0</v>
      </c>
      <c r="M28" s="104">
        <f>'9-12'!J19</f>
        <v>0</v>
      </c>
      <c r="N28" s="104">
        <f>'9-12'!K19</f>
        <v>0</v>
      </c>
      <c r="O28" s="104">
        <f>'9-12'!L19</f>
        <v>0</v>
      </c>
      <c r="P28" s="107">
        <f t="shared" si="0"/>
        <v>0</v>
      </c>
      <c r="Q28" s="205"/>
      <c r="R28" s="205"/>
      <c r="S28" s="206"/>
      <c r="T28" s="207"/>
      <c r="U28" s="205"/>
      <c r="V28" s="206"/>
      <c r="W28" s="208"/>
      <c r="X28" s="208"/>
      <c r="Y28" s="208"/>
      <c r="Z28" s="209"/>
    </row>
    <row r="29" spans="1:26" ht="24" customHeight="1" x14ac:dyDescent="0.3">
      <c r="A29" s="160">
        <f>'Weekly Menus'!A21</f>
        <v>0</v>
      </c>
      <c r="B29" s="120"/>
      <c r="C29" s="96">
        <f>'9-12'!B20</f>
        <v>0</v>
      </c>
      <c r="D29" s="122"/>
      <c r="E29" s="123"/>
      <c r="F29" s="124"/>
      <c r="G29" s="106">
        <f>'9-12'!C20</f>
        <v>0</v>
      </c>
      <c r="H29" s="104">
        <f>'9-12'!D20</f>
        <v>0</v>
      </c>
      <c r="I29" s="104">
        <f>'9-12'!E20</f>
        <v>0</v>
      </c>
      <c r="J29" s="104">
        <f>'9-12'!G20</f>
        <v>0</v>
      </c>
      <c r="K29" s="104">
        <f>'9-12'!H20</f>
        <v>0</v>
      </c>
      <c r="L29" s="104">
        <f>'9-12'!I20</f>
        <v>0</v>
      </c>
      <c r="M29" s="104">
        <f>'9-12'!J20</f>
        <v>0</v>
      </c>
      <c r="N29" s="104">
        <f>'9-12'!K20</f>
        <v>0</v>
      </c>
      <c r="O29" s="104">
        <f>'9-12'!L20</f>
        <v>0</v>
      </c>
      <c r="P29" s="107">
        <f t="shared" si="0"/>
        <v>0</v>
      </c>
      <c r="Q29" s="205"/>
      <c r="R29" s="205"/>
      <c r="S29" s="206"/>
      <c r="T29" s="207"/>
      <c r="U29" s="205"/>
      <c r="V29" s="206"/>
      <c r="W29" s="208"/>
      <c r="X29" s="208"/>
      <c r="Y29" s="208"/>
      <c r="Z29" s="209"/>
    </row>
    <row r="30" spans="1:26" ht="24" customHeight="1" x14ac:dyDescent="0.3">
      <c r="A30" s="160">
        <f>'Weekly Menus'!A22</f>
        <v>0</v>
      </c>
      <c r="B30" s="120"/>
      <c r="C30" s="96">
        <f>'9-12'!B21</f>
        <v>0</v>
      </c>
      <c r="D30" s="122"/>
      <c r="E30" s="123"/>
      <c r="F30" s="124"/>
      <c r="G30" s="106">
        <f>'9-12'!C21</f>
        <v>0</v>
      </c>
      <c r="H30" s="104">
        <f>'9-12'!D21</f>
        <v>0</v>
      </c>
      <c r="I30" s="104">
        <f>'9-12'!E21</f>
        <v>0</v>
      </c>
      <c r="J30" s="104">
        <f>'9-12'!G21</f>
        <v>0</v>
      </c>
      <c r="K30" s="104">
        <f>'9-12'!H21</f>
        <v>0</v>
      </c>
      <c r="L30" s="104">
        <f>'9-12'!I21</f>
        <v>0</v>
      </c>
      <c r="M30" s="104">
        <f>'9-12'!J21</f>
        <v>0</v>
      </c>
      <c r="N30" s="104">
        <f>'9-12'!K21</f>
        <v>0</v>
      </c>
      <c r="O30" s="104">
        <f>'9-12'!L21</f>
        <v>0</v>
      </c>
      <c r="P30" s="107">
        <f t="shared" si="0"/>
        <v>0</v>
      </c>
      <c r="Q30" s="205"/>
      <c r="R30" s="205"/>
      <c r="S30" s="206"/>
      <c r="T30" s="207"/>
      <c r="U30" s="205"/>
      <c r="V30" s="206"/>
      <c r="W30" s="208"/>
      <c r="X30" s="208"/>
      <c r="Y30" s="208"/>
      <c r="Z30" s="209"/>
    </row>
    <row r="31" spans="1:26" ht="24" customHeight="1" x14ac:dyDescent="0.3">
      <c r="A31" s="160">
        <f>'Weekly Menus'!A23</f>
        <v>0</v>
      </c>
      <c r="B31" s="120"/>
      <c r="C31" s="96">
        <f>'9-12'!B22</f>
        <v>0</v>
      </c>
      <c r="D31" s="122"/>
      <c r="E31" s="123"/>
      <c r="F31" s="124"/>
      <c r="G31" s="106">
        <f>'9-12'!C22</f>
        <v>0</v>
      </c>
      <c r="H31" s="104">
        <f>'9-12'!D22</f>
        <v>0</v>
      </c>
      <c r="I31" s="104">
        <f>'9-12'!E22</f>
        <v>0</v>
      </c>
      <c r="J31" s="104">
        <f>'9-12'!G22</f>
        <v>0</v>
      </c>
      <c r="K31" s="104">
        <f>'9-12'!H22</f>
        <v>0</v>
      </c>
      <c r="L31" s="104">
        <f>'9-12'!I22</f>
        <v>0</v>
      </c>
      <c r="M31" s="104">
        <f>'9-12'!J22</f>
        <v>0</v>
      </c>
      <c r="N31" s="104">
        <f>'9-12'!K22</f>
        <v>0</v>
      </c>
      <c r="O31" s="104">
        <f>'9-12'!L22</f>
        <v>0</v>
      </c>
      <c r="P31" s="107">
        <f t="shared" si="0"/>
        <v>0</v>
      </c>
      <c r="Q31" s="205"/>
      <c r="R31" s="205"/>
      <c r="S31" s="206"/>
      <c r="T31" s="207"/>
      <c r="U31" s="205"/>
      <c r="V31" s="206"/>
      <c r="W31" s="208"/>
      <c r="X31" s="208"/>
      <c r="Y31" s="208"/>
      <c r="Z31" s="209"/>
    </row>
    <row r="32" spans="1:26" ht="24" customHeight="1" thickBot="1" x14ac:dyDescent="0.35">
      <c r="A32" s="160">
        <f>'Weekly Menus'!A24</f>
        <v>0</v>
      </c>
      <c r="B32" s="120"/>
      <c r="C32" s="96">
        <f>'9-12'!B23</f>
        <v>0</v>
      </c>
      <c r="D32" s="122"/>
      <c r="E32" s="123"/>
      <c r="F32" s="124"/>
      <c r="G32" s="106">
        <f>'9-12'!C23</f>
        <v>0</v>
      </c>
      <c r="H32" s="104">
        <f>'9-12'!D23</f>
        <v>0</v>
      </c>
      <c r="I32" s="104">
        <f>'9-12'!E23</f>
        <v>0</v>
      </c>
      <c r="J32" s="104">
        <f>'9-12'!G23</f>
        <v>0</v>
      </c>
      <c r="K32" s="104">
        <f>'9-12'!H23</f>
        <v>0</v>
      </c>
      <c r="L32" s="104">
        <f>'9-12'!I23</f>
        <v>0</v>
      </c>
      <c r="M32" s="104">
        <f>'9-12'!J23</f>
        <v>0</v>
      </c>
      <c r="N32" s="104">
        <f>'9-12'!K23</f>
        <v>0</v>
      </c>
      <c r="O32" s="104">
        <f>'9-12'!L23</f>
        <v>0</v>
      </c>
      <c r="P32" s="107">
        <f t="shared" si="0"/>
        <v>0</v>
      </c>
      <c r="Q32" s="205"/>
      <c r="R32" s="205"/>
      <c r="S32" s="206"/>
      <c r="T32" s="207"/>
      <c r="U32" s="205"/>
      <c r="V32" s="206"/>
      <c r="W32" s="208"/>
      <c r="X32" s="208"/>
      <c r="Y32" s="208"/>
      <c r="Z32" s="209"/>
    </row>
    <row r="33" spans="1:26" ht="24" customHeight="1" x14ac:dyDescent="0.3">
      <c r="A33" s="190" t="s">
        <v>57</v>
      </c>
      <c r="B33" s="191"/>
      <c r="C33" s="191"/>
      <c r="D33" s="191"/>
      <c r="E33" s="191"/>
      <c r="F33" s="191"/>
      <c r="G33" s="105"/>
      <c r="H33" s="105"/>
      <c r="I33" s="105"/>
      <c r="J33" s="105"/>
      <c r="K33" s="105"/>
      <c r="L33" s="105"/>
      <c r="M33" s="105"/>
      <c r="N33" s="105"/>
      <c r="O33" s="105"/>
      <c r="P33" s="112"/>
      <c r="Q33" s="192" t="s">
        <v>59</v>
      </c>
      <c r="R33" s="193"/>
      <c r="S33" s="193"/>
      <c r="T33" s="193"/>
      <c r="U33" s="193"/>
      <c r="V33" s="193"/>
      <c r="W33" s="193"/>
      <c r="X33" s="193"/>
      <c r="Y33" s="193"/>
      <c r="Z33" s="194"/>
    </row>
    <row r="34" spans="1:26" ht="24" customHeight="1" x14ac:dyDescent="0.3">
      <c r="A34" s="201" t="s">
        <v>56</v>
      </c>
      <c r="B34" s="202"/>
      <c r="C34" s="202"/>
      <c r="D34" s="202"/>
      <c r="E34" s="202"/>
      <c r="F34" s="202"/>
      <c r="G34" s="102">
        <f>FLOOR(SUM(G15:G32),0.25)</f>
        <v>2</v>
      </c>
      <c r="H34" s="102">
        <f>FLOOR(SUM(H15:H32),0.25)</f>
        <v>3</v>
      </c>
      <c r="I34" s="102">
        <f t="shared" ref="I34:P34" si="1">SUM(I15:I32)</f>
        <v>1</v>
      </c>
      <c r="J34" s="102">
        <f t="shared" si="1"/>
        <v>0</v>
      </c>
      <c r="K34" s="102">
        <f t="shared" si="1"/>
        <v>0.75</v>
      </c>
      <c r="L34" s="102">
        <f t="shared" si="1"/>
        <v>0</v>
      </c>
      <c r="M34" s="102">
        <f t="shared" si="1"/>
        <v>0</v>
      </c>
      <c r="N34" s="102">
        <f t="shared" si="1"/>
        <v>0.5</v>
      </c>
      <c r="O34" s="102">
        <f t="shared" si="1"/>
        <v>0</v>
      </c>
      <c r="P34" s="110">
        <f t="shared" si="1"/>
        <v>1.25</v>
      </c>
      <c r="Q34" s="195"/>
      <c r="R34" s="196"/>
      <c r="S34" s="196"/>
      <c r="T34" s="196"/>
      <c r="U34" s="196"/>
      <c r="V34" s="196"/>
      <c r="W34" s="196"/>
      <c r="X34" s="196"/>
      <c r="Y34" s="196"/>
      <c r="Z34" s="197"/>
    </row>
    <row r="35" spans="1:26" ht="24" customHeight="1" thickBot="1" x14ac:dyDescent="0.35">
      <c r="A35" s="203" t="s">
        <v>64</v>
      </c>
      <c r="B35" s="204"/>
      <c r="C35" s="204"/>
      <c r="D35" s="204"/>
      <c r="E35" s="204"/>
      <c r="F35" s="204"/>
      <c r="G35" s="103">
        <f>SUM(G34)</f>
        <v>2</v>
      </c>
      <c r="H35" s="103">
        <f t="shared" ref="H35:P35" si="2">SUM(H34)</f>
        <v>3</v>
      </c>
      <c r="I35" s="103">
        <f t="shared" si="2"/>
        <v>1</v>
      </c>
      <c r="J35" s="103">
        <f t="shared" si="2"/>
        <v>0</v>
      </c>
      <c r="K35" s="103">
        <f t="shared" si="2"/>
        <v>0.75</v>
      </c>
      <c r="L35" s="103">
        <f t="shared" si="2"/>
        <v>0</v>
      </c>
      <c r="M35" s="103">
        <f t="shared" si="2"/>
        <v>0</v>
      </c>
      <c r="N35" s="103">
        <f t="shared" si="2"/>
        <v>0.5</v>
      </c>
      <c r="O35" s="103">
        <f t="shared" si="2"/>
        <v>0</v>
      </c>
      <c r="P35" s="111">
        <f t="shared" si="2"/>
        <v>1.25</v>
      </c>
      <c r="Q35" s="198"/>
      <c r="R35" s="199"/>
      <c r="S35" s="199"/>
      <c r="T35" s="199"/>
      <c r="U35" s="199"/>
      <c r="V35" s="199"/>
      <c r="W35" s="199"/>
      <c r="X35" s="199"/>
      <c r="Y35" s="199"/>
      <c r="Z35" s="200"/>
    </row>
    <row r="36" spans="1:26" ht="15" customHeight="1" thickBot="1" x14ac:dyDescent="0.35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</row>
    <row r="37" spans="1:26" s="100" customFormat="1" ht="24" customHeight="1" x14ac:dyDescent="0.3">
      <c r="A37" s="299" t="s">
        <v>71</v>
      </c>
      <c r="B37" s="300"/>
      <c r="C37" s="300"/>
      <c r="D37" s="300"/>
      <c r="E37" s="300"/>
      <c r="F37" s="300"/>
      <c r="G37" s="300"/>
      <c r="H37" s="300"/>
      <c r="I37" s="300"/>
      <c r="J37" s="300"/>
      <c r="K37" s="300"/>
      <c r="L37" s="300"/>
      <c r="M37" s="300"/>
      <c r="N37" s="300"/>
      <c r="O37" s="300"/>
      <c r="P37" s="300"/>
      <c r="Q37" s="300"/>
      <c r="R37" s="300"/>
      <c r="S37" s="300"/>
      <c r="T37" s="300"/>
      <c r="U37" s="300"/>
      <c r="V37" s="300"/>
      <c r="W37" s="300"/>
      <c r="X37" s="300"/>
      <c r="Y37" s="300"/>
      <c r="Z37" s="301"/>
    </row>
    <row r="38" spans="1:26" s="100" customFormat="1" ht="15" customHeight="1" x14ac:dyDescent="0.3">
      <c r="A38" s="138"/>
      <c r="B38" s="139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40"/>
      <c r="O38" s="140"/>
      <c r="P38" s="140"/>
      <c r="Q38" s="141"/>
      <c r="R38" s="141"/>
      <c r="S38" s="141"/>
      <c r="T38" s="141"/>
      <c r="U38" s="141"/>
      <c r="V38" s="141"/>
      <c r="W38" s="141"/>
      <c r="X38" s="141"/>
      <c r="Y38" s="141"/>
      <c r="Z38" s="142"/>
    </row>
    <row r="39" spans="1:26" s="100" customFormat="1" ht="15" customHeight="1" x14ac:dyDescent="0.3">
      <c r="A39" s="158" t="s">
        <v>61</v>
      </c>
      <c r="B39" s="144" t="s">
        <v>6</v>
      </c>
      <c r="C39" s="145"/>
      <c r="D39" s="139"/>
      <c r="E39" s="145"/>
      <c r="F39" s="145"/>
      <c r="G39" s="146"/>
      <c r="H39" s="146"/>
      <c r="I39" s="146"/>
      <c r="J39" s="146"/>
      <c r="K39" s="139"/>
      <c r="L39" s="139"/>
      <c r="M39" s="139"/>
      <c r="N39" s="140"/>
      <c r="O39" s="140"/>
      <c r="P39" s="140"/>
      <c r="Q39" s="146"/>
      <c r="R39" s="146"/>
      <c r="S39" s="146"/>
      <c r="T39" s="146"/>
      <c r="U39" s="146"/>
      <c r="V39" s="146"/>
      <c r="W39" s="146"/>
      <c r="X39" s="146"/>
      <c r="Y39" s="146"/>
      <c r="Z39" s="147"/>
    </row>
    <row r="40" spans="1:26" s="100" customFormat="1" ht="15" customHeight="1" x14ac:dyDescent="0.3">
      <c r="A40" s="158"/>
      <c r="B40" s="145"/>
      <c r="C40" s="145"/>
      <c r="D40" s="145"/>
      <c r="E40" s="145"/>
      <c r="F40" s="145"/>
      <c r="G40" s="145"/>
      <c r="H40" s="144"/>
      <c r="I40" s="145"/>
      <c r="J40" s="139"/>
      <c r="K40" s="139"/>
      <c r="L40" s="139"/>
      <c r="M40" s="139"/>
      <c r="N40" s="140"/>
      <c r="O40" s="140"/>
      <c r="P40" s="140"/>
      <c r="Q40" s="146"/>
      <c r="R40" s="146"/>
      <c r="S40" s="146"/>
      <c r="T40" s="146"/>
      <c r="U40" s="146"/>
      <c r="V40" s="146"/>
      <c r="W40" s="146"/>
      <c r="X40" s="146"/>
      <c r="Y40" s="146"/>
      <c r="Z40" s="147"/>
    </row>
    <row r="41" spans="1:26" s="100" customFormat="1" ht="15" customHeight="1" thickBot="1" x14ac:dyDescent="0.35">
      <c r="A41" s="158" t="s">
        <v>58</v>
      </c>
      <c r="B41" s="145"/>
      <c r="C41" s="145"/>
      <c r="D41" s="145"/>
      <c r="E41" s="145"/>
      <c r="F41" s="145"/>
      <c r="G41" s="145"/>
      <c r="H41" s="144"/>
      <c r="I41" s="145"/>
      <c r="J41" s="139"/>
      <c r="K41" s="139"/>
      <c r="L41" s="139"/>
      <c r="M41" s="139"/>
      <c r="N41" s="140"/>
      <c r="O41" s="140"/>
      <c r="P41" s="140"/>
      <c r="Q41" s="146"/>
      <c r="R41" s="146"/>
      <c r="S41" s="146"/>
      <c r="T41" s="146"/>
      <c r="U41" s="146"/>
      <c r="V41" s="146"/>
      <c r="W41" s="146"/>
      <c r="X41" s="146"/>
      <c r="Y41" s="146"/>
      <c r="Z41" s="147"/>
    </row>
    <row r="42" spans="1:26" s="100" customFormat="1" ht="15" customHeight="1" thickBot="1" x14ac:dyDescent="0.35">
      <c r="A42" s="158"/>
      <c r="B42" s="145"/>
      <c r="C42" s="145"/>
      <c r="D42" s="145"/>
      <c r="E42" s="289" t="s">
        <v>54</v>
      </c>
      <c r="F42" s="290"/>
      <c r="G42" s="290"/>
      <c r="H42" s="290"/>
      <c r="I42" s="290"/>
      <c r="J42" s="290"/>
      <c r="K42" s="290"/>
      <c r="L42" s="290"/>
      <c r="M42" s="291"/>
      <c r="N42" s="139"/>
      <c r="O42" s="139"/>
      <c r="P42" s="292" t="s">
        <v>55</v>
      </c>
      <c r="Q42" s="293"/>
      <c r="R42" s="293"/>
      <c r="S42" s="293"/>
      <c r="T42" s="293"/>
      <c r="U42" s="293"/>
      <c r="V42" s="293"/>
      <c r="W42" s="293"/>
      <c r="X42" s="294"/>
      <c r="Y42" s="146"/>
      <c r="Z42" s="147"/>
    </row>
    <row r="43" spans="1:26" s="100" customFormat="1" ht="15" customHeight="1" x14ac:dyDescent="0.3">
      <c r="A43" s="159" t="s">
        <v>128</v>
      </c>
      <c r="B43" s="148"/>
      <c r="C43" s="148"/>
      <c r="D43" s="149"/>
      <c r="E43" s="268"/>
      <c r="F43" s="269"/>
      <c r="G43" s="269"/>
      <c r="H43" s="272" t="s">
        <v>130</v>
      </c>
      <c r="I43" s="272"/>
      <c r="J43" s="274" t="s">
        <v>25</v>
      </c>
      <c r="K43" s="274"/>
      <c r="L43" s="274" t="s">
        <v>26</v>
      </c>
      <c r="M43" s="276"/>
      <c r="N43" s="150"/>
      <c r="O43" s="151"/>
      <c r="P43" s="278"/>
      <c r="Q43" s="279"/>
      <c r="R43" s="280"/>
      <c r="S43" s="284" t="s">
        <v>130</v>
      </c>
      <c r="T43" s="284"/>
      <c r="U43" s="295" t="s">
        <v>25</v>
      </c>
      <c r="V43" s="295"/>
      <c r="W43" s="295" t="s">
        <v>26</v>
      </c>
      <c r="X43" s="297"/>
      <c r="Y43" s="146"/>
      <c r="Z43" s="147"/>
    </row>
    <row r="44" spans="1:26" s="100" customFormat="1" ht="15" customHeight="1" x14ac:dyDescent="0.3">
      <c r="A44" s="159" t="s">
        <v>129</v>
      </c>
      <c r="B44" s="148"/>
      <c r="C44" s="148"/>
      <c r="D44" s="149"/>
      <c r="E44" s="270"/>
      <c r="F44" s="271"/>
      <c r="G44" s="271"/>
      <c r="H44" s="273"/>
      <c r="I44" s="273"/>
      <c r="J44" s="275"/>
      <c r="K44" s="275"/>
      <c r="L44" s="275"/>
      <c r="M44" s="277"/>
      <c r="N44" s="152"/>
      <c r="O44" s="152"/>
      <c r="P44" s="281"/>
      <c r="Q44" s="282"/>
      <c r="R44" s="283"/>
      <c r="S44" s="285"/>
      <c r="T44" s="285"/>
      <c r="U44" s="296"/>
      <c r="V44" s="296"/>
      <c r="W44" s="296"/>
      <c r="X44" s="298"/>
      <c r="Y44" s="146"/>
      <c r="Z44" s="147"/>
    </row>
    <row r="45" spans="1:26" s="100" customFormat="1" ht="15" customHeight="1" x14ac:dyDescent="0.3">
      <c r="A45" s="143"/>
      <c r="B45" s="145"/>
      <c r="C45" s="145"/>
      <c r="D45" s="145"/>
      <c r="E45" s="254" t="s">
        <v>51</v>
      </c>
      <c r="F45" s="255"/>
      <c r="G45" s="255"/>
      <c r="H45" s="267" t="s">
        <v>24</v>
      </c>
      <c r="I45" s="267"/>
      <c r="J45" s="258"/>
      <c r="K45" s="258"/>
      <c r="L45" s="259"/>
      <c r="M45" s="260"/>
      <c r="N45" s="152"/>
      <c r="O45" s="152"/>
      <c r="P45" s="261" t="s">
        <v>51</v>
      </c>
      <c r="Q45" s="262"/>
      <c r="R45" s="262"/>
      <c r="S45" s="267" t="s">
        <v>24</v>
      </c>
      <c r="T45" s="267"/>
      <c r="U45" s="241"/>
      <c r="V45" s="242"/>
      <c r="W45" s="241"/>
      <c r="X45" s="243"/>
      <c r="Y45" s="146"/>
      <c r="Z45" s="147"/>
    </row>
    <row r="46" spans="1:26" s="100" customFormat="1" ht="15" customHeight="1" x14ac:dyDescent="0.3">
      <c r="A46" s="153"/>
      <c r="B46" s="146"/>
      <c r="C46" s="146"/>
      <c r="D46" s="146"/>
      <c r="E46" s="254" t="s">
        <v>52</v>
      </c>
      <c r="F46" s="255"/>
      <c r="G46" s="255"/>
      <c r="H46" s="256"/>
      <c r="I46" s="256"/>
      <c r="J46" s="258"/>
      <c r="K46" s="258"/>
      <c r="L46" s="259"/>
      <c r="M46" s="260"/>
      <c r="N46" s="152"/>
      <c r="O46" s="152"/>
      <c r="P46" s="261" t="s">
        <v>52</v>
      </c>
      <c r="Q46" s="262"/>
      <c r="R46" s="262"/>
      <c r="S46" s="263"/>
      <c r="T46" s="264"/>
      <c r="U46" s="241"/>
      <c r="V46" s="242"/>
      <c r="W46" s="241"/>
      <c r="X46" s="243"/>
      <c r="Y46" s="146"/>
      <c r="Z46" s="147"/>
    </row>
    <row r="47" spans="1:26" s="100" customFormat="1" ht="15" customHeight="1" thickBot="1" x14ac:dyDescent="0.35">
      <c r="A47" s="153"/>
      <c r="B47" s="146"/>
      <c r="C47" s="146"/>
      <c r="D47" s="146"/>
      <c r="E47" s="244" t="s">
        <v>53</v>
      </c>
      <c r="F47" s="245"/>
      <c r="G47" s="245"/>
      <c r="H47" s="257"/>
      <c r="I47" s="257"/>
      <c r="J47" s="246"/>
      <c r="K47" s="246"/>
      <c r="L47" s="247"/>
      <c r="M47" s="248"/>
      <c r="N47" s="152"/>
      <c r="O47" s="152"/>
      <c r="P47" s="249" t="s">
        <v>53</v>
      </c>
      <c r="Q47" s="250"/>
      <c r="R47" s="250"/>
      <c r="S47" s="265"/>
      <c r="T47" s="266"/>
      <c r="U47" s="251"/>
      <c r="V47" s="252"/>
      <c r="W47" s="251"/>
      <c r="X47" s="253"/>
      <c r="Y47" s="146"/>
      <c r="Z47" s="147"/>
    </row>
    <row r="48" spans="1:26" s="100" customFormat="1" ht="15" customHeight="1" thickBot="1" x14ac:dyDescent="0.35">
      <c r="A48" s="154"/>
      <c r="B48" s="155"/>
      <c r="C48" s="155"/>
      <c r="D48" s="155"/>
      <c r="E48" s="155"/>
      <c r="F48" s="155"/>
      <c r="G48" s="155"/>
      <c r="H48" s="155"/>
      <c r="I48" s="155"/>
      <c r="J48" s="155"/>
      <c r="K48" s="155"/>
      <c r="L48" s="156"/>
      <c r="M48" s="156"/>
      <c r="N48" s="157"/>
      <c r="O48" s="157"/>
      <c r="P48" s="157"/>
      <c r="Q48" s="146"/>
      <c r="R48" s="146"/>
      <c r="S48" s="146"/>
      <c r="T48" s="146"/>
      <c r="U48" s="146"/>
      <c r="V48" s="146"/>
      <c r="W48" s="146"/>
      <c r="X48" s="146"/>
      <c r="Y48" s="146"/>
      <c r="Z48" s="147"/>
    </row>
    <row r="49" spans="1:26" s="100" customFormat="1" ht="15" customHeight="1" x14ac:dyDescent="0.3">
      <c r="A49" s="226" t="s">
        <v>65</v>
      </c>
      <c r="B49" s="228" t="s">
        <v>35</v>
      </c>
      <c r="C49" s="230" t="s">
        <v>45</v>
      </c>
      <c r="D49" s="232" t="s">
        <v>43</v>
      </c>
      <c r="E49" s="221"/>
      <c r="F49" s="233"/>
      <c r="G49" s="234" t="s">
        <v>46</v>
      </c>
      <c r="H49" s="235"/>
      <c r="I49" s="235"/>
      <c r="J49" s="235"/>
      <c r="K49" s="235"/>
      <c r="L49" s="235"/>
      <c r="M49" s="235"/>
      <c r="N49" s="235"/>
      <c r="O49" s="235"/>
      <c r="P49" s="236"/>
      <c r="Q49" s="237" t="s">
        <v>36</v>
      </c>
      <c r="R49" s="215"/>
      <c r="S49" s="238"/>
      <c r="T49" s="214" t="s">
        <v>37</v>
      </c>
      <c r="U49" s="215"/>
      <c r="V49" s="216"/>
      <c r="W49" s="220" t="s">
        <v>38</v>
      </c>
      <c r="X49" s="221"/>
      <c r="Y49" s="221"/>
      <c r="Z49" s="222"/>
    </row>
    <row r="50" spans="1:26" s="100" customFormat="1" ht="75" customHeight="1" x14ac:dyDescent="0.3">
      <c r="A50" s="227"/>
      <c r="B50" s="229"/>
      <c r="C50" s="231"/>
      <c r="D50" s="97" t="s">
        <v>39</v>
      </c>
      <c r="E50" s="98" t="s">
        <v>40</v>
      </c>
      <c r="F50" s="101" t="s">
        <v>41</v>
      </c>
      <c r="G50" s="94" t="s">
        <v>0</v>
      </c>
      <c r="H50" s="87" t="s">
        <v>72</v>
      </c>
      <c r="I50" s="87" t="s">
        <v>1</v>
      </c>
      <c r="J50" s="88" t="s">
        <v>47</v>
      </c>
      <c r="K50" s="88" t="s">
        <v>48</v>
      </c>
      <c r="L50" s="88" t="s">
        <v>2</v>
      </c>
      <c r="M50" s="88" t="s">
        <v>3</v>
      </c>
      <c r="N50" s="88" t="s">
        <v>4</v>
      </c>
      <c r="O50" s="88" t="s">
        <v>49</v>
      </c>
      <c r="P50" s="95" t="s">
        <v>50</v>
      </c>
      <c r="Q50" s="239"/>
      <c r="R50" s="218"/>
      <c r="S50" s="240"/>
      <c r="T50" s="217"/>
      <c r="U50" s="218"/>
      <c r="V50" s="219"/>
      <c r="W50" s="223"/>
      <c r="X50" s="224"/>
      <c r="Y50" s="224"/>
      <c r="Z50" s="225"/>
    </row>
    <row r="51" spans="1:26" s="100" customFormat="1" ht="24" customHeight="1" x14ac:dyDescent="0.3">
      <c r="A51" s="160" t="str">
        <f>'Weekly Menus'!B7</f>
        <v>Cheese Pizza</v>
      </c>
      <c r="B51" s="120"/>
      <c r="C51" s="96" t="str">
        <f>'9-12'!B35</f>
        <v>1 slice</v>
      </c>
      <c r="D51" s="122"/>
      <c r="E51" s="123"/>
      <c r="F51" s="124"/>
      <c r="G51" s="106">
        <f>'9-12'!C35</f>
        <v>2</v>
      </c>
      <c r="H51" s="104">
        <f>'9-12'!D35</f>
        <v>2</v>
      </c>
      <c r="I51" s="104">
        <f>'9-12'!E35</f>
        <v>0</v>
      </c>
      <c r="J51" s="104">
        <f>'9-12'!G35</f>
        <v>0</v>
      </c>
      <c r="K51" s="104">
        <f>'9-12'!H35</f>
        <v>0</v>
      </c>
      <c r="L51" s="104">
        <f>'9-12'!I35</f>
        <v>0</v>
      </c>
      <c r="M51" s="104">
        <f>'9-12'!J35</f>
        <v>0</v>
      </c>
      <c r="N51" s="104">
        <f>'9-12'!K35</f>
        <v>0</v>
      </c>
      <c r="O51" s="104">
        <f>'9-12'!L35</f>
        <v>0</v>
      </c>
      <c r="P51" s="107">
        <f>SUM(J51:O51)</f>
        <v>0</v>
      </c>
      <c r="Q51" s="205"/>
      <c r="R51" s="205"/>
      <c r="S51" s="206"/>
      <c r="T51" s="207"/>
      <c r="U51" s="205"/>
      <c r="V51" s="206"/>
      <c r="W51" s="211"/>
      <c r="X51" s="212"/>
      <c r="Y51" s="212"/>
      <c r="Z51" s="213"/>
    </row>
    <row r="52" spans="1:26" s="100" customFormat="1" ht="24" customHeight="1" x14ac:dyDescent="0.3">
      <c r="A52" s="160" t="str">
        <f>'Weekly Menus'!B8</f>
        <v>Pepperoni Pizza</v>
      </c>
      <c r="B52" s="120"/>
      <c r="C52" s="96" t="str">
        <f>'9-12'!B36</f>
        <v>1 slice</v>
      </c>
      <c r="D52" s="122"/>
      <c r="E52" s="123"/>
      <c r="F52" s="124"/>
      <c r="G52" s="106">
        <f>'9-12'!C36</f>
        <v>0</v>
      </c>
      <c r="H52" s="104">
        <f>'9-12'!D36</f>
        <v>0</v>
      </c>
      <c r="I52" s="104">
        <f>'9-12'!E36</f>
        <v>0</v>
      </c>
      <c r="J52" s="104">
        <f>'9-12'!G36</f>
        <v>0</v>
      </c>
      <c r="K52" s="104">
        <f>'9-12'!H36</f>
        <v>0</v>
      </c>
      <c r="L52" s="104">
        <f>'9-12'!I36</f>
        <v>0</v>
      </c>
      <c r="M52" s="104">
        <f>'9-12'!J36</f>
        <v>0</v>
      </c>
      <c r="N52" s="104">
        <f>'9-12'!K36</f>
        <v>0</v>
      </c>
      <c r="O52" s="104">
        <f>'9-12'!L36</f>
        <v>0</v>
      </c>
      <c r="P52" s="107">
        <f t="shared" ref="P52:P68" si="3">SUM(J52:O52)</f>
        <v>0</v>
      </c>
      <c r="Q52" s="205"/>
      <c r="R52" s="205"/>
      <c r="S52" s="206"/>
      <c r="T52" s="207"/>
      <c r="U52" s="205"/>
      <c r="V52" s="206"/>
      <c r="W52" s="211"/>
      <c r="X52" s="212"/>
      <c r="Y52" s="212"/>
      <c r="Z52" s="213"/>
    </row>
    <row r="53" spans="1:26" s="100" customFormat="1" ht="24" customHeight="1" x14ac:dyDescent="0.3">
      <c r="A53" s="160" t="str">
        <f>'Weekly Menus'!B9</f>
        <v>Chef Special Pizza</v>
      </c>
      <c r="B53" s="120"/>
      <c r="C53" s="96" t="str">
        <f>'9-12'!B37</f>
        <v>1 slice</v>
      </c>
      <c r="D53" s="122"/>
      <c r="E53" s="123"/>
      <c r="F53" s="124"/>
      <c r="G53" s="106">
        <f>'9-12'!C37</f>
        <v>0</v>
      </c>
      <c r="H53" s="104">
        <f>'9-12'!D37</f>
        <v>0</v>
      </c>
      <c r="I53" s="104">
        <f>'9-12'!E37</f>
        <v>0</v>
      </c>
      <c r="J53" s="104">
        <f>'9-12'!G37</f>
        <v>0</v>
      </c>
      <c r="K53" s="104">
        <f>'9-12'!H37</f>
        <v>0</v>
      </c>
      <c r="L53" s="104">
        <f>'9-12'!I37</f>
        <v>0</v>
      </c>
      <c r="M53" s="104">
        <f>'9-12'!J37</f>
        <v>0</v>
      </c>
      <c r="N53" s="104">
        <f>'9-12'!K37</f>
        <v>0</v>
      </c>
      <c r="O53" s="104">
        <f>'9-12'!L37</f>
        <v>0</v>
      </c>
      <c r="P53" s="107">
        <f t="shared" si="3"/>
        <v>0</v>
      </c>
      <c r="Q53" s="207"/>
      <c r="R53" s="205"/>
      <c r="S53" s="206"/>
      <c r="T53" s="207"/>
      <c r="U53" s="205"/>
      <c r="V53" s="206"/>
      <c r="W53" s="210"/>
      <c r="X53" s="208"/>
      <c r="Y53" s="208"/>
      <c r="Z53" s="209"/>
    </row>
    <row r="54" spans="1:26" s="100" customFormat="1" ht="24" customHeight="1" x14ac:dyDescent="0.3">
      <c r="A54" s="160" t="str">
        <f>'Weekly Menus'!B10</f>
        <v>Caesar Salad with Romaine</v>
      </c>
      <c r="B54" s="120"/>
      <c r="C54" s="96" t="str">
        <f>'9-12'!B38</f>
        <v>1 cup</v>
      </c>
      <c r="D54" s="122"/>
      <c r="E54" s="123"/>
      <c r="F54" s="124"/>
      <c r="G54" s="106">
        <f>'9-12'!C38</f>
        <v>0</v>
      </c>
      <c r="H54" s="104">
        <f>'9-12'!D38</f>
        <v>0</v>
      </c>
      <c r="I54" s="104">
        <f>'9-12'!E38</f>
        <v>0</v>
      </c>
      <c r="J54" s="104">
        <f>'9-12'!G38</f>
        <v>0.5</v>
      </c>
      <c r="K54" s="104">
        <f>'9-12'!H38</f>
        <v>0</v>
      </c>
      <c r="L54" s="104">
        <f>'9-12'!I38</f>
        <v>0</v>
      </c>
      <c r="M54" s="104">
        <f>'9-12'!J38</f>
        <v>0</v>
      </c>
      <c r="N54" s="104">
        <f>'9-12'!K38</f>
        <v>0</v>
      </c>
      <c r="O54" s="104">
        <f>'9-12'!L38</f>
        <v>0</v>
      </c>
      <c r="P54" s="107">
        <f t="shared" si="3"/>
        <v>0.5</v>
      </c>
      <c r="Q54" s="207"/>
      <c r="R54" s="205"/>
      <c r="S54" s="206"/>
      <c r="T54" s="207"/>
      <c r="U54" s="205"/>
      <c r="V54" s="206"/>
      <c r="W54" s="210"/>
      <c r="X54" s="208"/>
      <c r="Y54" s="208"/>
      <c r="Z54" s="209"/>
    </row>
    <row r="55" spans="1:26" s="100" customFormat="1" ht="24" customHeight="1" x14ac:dyDescent="0.3">
      <c r="A55" s="160" t="str">
        <f>'Weekly Menus'!B11</f>
        <v>Fruit Selection</v>
      </c>
      <c r="B55" s="120"/>
      <c r="C55" s="96" t="str">
        <f>'9-12'!B39</f>
        <v>1/2 cup</v>
      </c>
      <c r="D55" s="122"/>
      <c r="E55" s="123"/>
      <c r="F55" s="124"/>
      <c r="G55" s="106">
        <f>'9-12'!C39</f>
        <v>0</v>
      </c>
      <c r="H55" s="104">
        <f>'9-12'!D39</f>
        <v>0</v>
      </c>
      <c r="I55" s="104">
        <f>'9-12'!E39</f>
        <v>0.5</v>
      </c>
      <c r="J55" s="104">
        <f>'9-12'!G39</f>
        <v>0</v>
      </c>
      <c r="K55" s="104">
        <f>'9-12'!H39</f>
        <v>0</v>
      </c>
      <c r="L55" s="104">
        <f>'9-12'!I39</f>
        <v>0</v>
      </c>
      <c r="M55" s="104">
        <f>'9-12'!J39</f>
        <v>0</v>
      </c>
      <c r="N55" s="104">
        <f>'9-12'!K39</f>
        <v>0</v>
      </c>
      <c r="O55" s="104">
        <f>'9-12'!L39</f>
        <v>0</v>
      </c>
      <c r="P55" s="107">
        <f t="shared" si="3"/>
        <v>0</v>
      </c>
      <c r="Q55" s="207"/>
      <c r="R55" s="205"/>
      <c r="S55" s="206"/>
      <c r="T55" s="207"/>
      <c r="U55" s="205"/>
      <c r="V55" s="206"/>
      <c r="W55" s="210"/>
      <c r="X55" s="208"/>
      <c r="Y55" s="208"/>
      <c r="Z55" s="209"/>
    </row>
    <row r="56" spans="1:26" s="100" customFormat="1" ht="24" customHeight="1" x14ac:dyDescent="0.3">
      <c r="A56" s="160" t="str">
        <f>'Weekly Menus'!B12</f>
        <v>Fruit Selection</v>
      </c>
      <c r="B56" s="120"/>
      <c r="C56" s="96" t="str">
        <f>'9-12'!B40</f>
        <v>1/2 cup</v>
      </c>
      <c r="D56" s="122"/>
      <c r="E56" s="123"/>
      <c r="F56" s="124"/>
      <c r="G56" s="106">
        <f>'9-12'!C40</f>
        <v>0</v>
      </c>
      <c r="H56" s="104">
        <f>'9-12'!D40</f>
        <v>0</v>
      </c>
      <c r="I56" s="104">
        <f>'9-12'!E40</f>
        <v>0.5</v>
      </c>
      <c r="J56" s="104">
        <f>'9-12'!G40</f>
        <v>0</v>
      </c>
      <c r="K56" s="104">
        <f>'9-12'!H40</f>
        <v>0</v>
      </c>
      <c r="L56" s="104">
        <f>'9-12'!I40</f>
        <v>0</v>
      </c>
      <c r="M56" s="104">
        <f>'9-12'!J40</f>
        <v>0</v>
      </c>
      <c r="N56" s="104">
        <f>'9-12'!K40</f>
        <v>0</v>
      </c>
      <c r="O56" s="104">
        <f>'9-12'!L40</f>
        <v>0</v>
      </c>
      <c r="P56" s="107">
        <f t="shared" si="3"/>
        <v>0</v>
      </c>
      <c r="Q56" s="205"/>
      <c r="R56" s="205"/>
      <c r="S56" s="206"/>
      <c r="T56" s="207"/>
      <c r="U56" s="205"/>
      <c r="V56" s="206"/>
      <c r="W56" s="211"/>
      <c r="X56" s="212"/>
      <c r="Y56" s="212"/>
      <c r="Z56" s="213"/>
    </row>
    <row r="57" spans="1:26" s="100" customFormat="1" ht="24" customHeight="1" x14ac:dyDescent="0.3">
      <c r="A57" s="160" t="str">
        <f>'Weekly Menus'!B13</f>
        <v>Milk Selection</v>
      </c>
      <c r="B57" s="120"/>
      <c r="C57" s="96" t="str">
        <f>'9-12'!B41</f>
        <v xml:space="preserve">8 oz. </v>
      </c>
      <c r="D57" s="122"/>
      <c r="E57" s="123"/>
      <c r="F57" s="124"/>
      <c r="G57" s="106">
        <f>'9-12'!C41</f>
        <v>0</v>
      </c>
      <c r="H57" s="104">
        <f>'9-12'!D41</f>
        <v>0</v>
      </c>
      <c r="I57" s="104">
        <f>'9-12'!E41</f>
        <v>0</v>
      </c>
      <c r="J57" s="104">
        <f>'9-12'!G41</f>
        <v>0</v>
      </c>
      <c r="K57" s="104">
        <f>'9-12'!H41</f>
        <v>0</v>
      </c>
      <c r="L57" s="104">
        <f>'9-12'!I41</f>
        <v>0</v>
      </c>
      <c r="M57" s="104">
        <f>'9-12'!J41</f>
        <v>0</v>
      </c>
      <c r="N57" s="104">
        <f>'9-12'!K41</f>
        <v>0</v>
      </c>
      <c r="O57" s="104">
        <f>'9-12'!L41</f>
        <v>0</v>
      </c>
      <c r="P57" s="107">
        <f t="shared" si="3"/>
        <v>0</v>
      </c>
      <c r="Q57" s="205"/>
      <c r="R57" s="205"/>
      <c r="S57" s="206"/>
      <c r="T57" s="207"/>
      <c r="U57" s="205"/>
      <c r="V57" s="206"/>
      <c r="W57" s="211"/>
      <c r="X57" s="212"/>
      <c r="Y57" s="212"/>
      <c r="Z57" s="213"/>
    </row>
    <row r="58" spans="1:26" s="100" customFormat="1" ht="24" customHeight="1" x14ac:dyDescent="0.3">
      <c r="A58" s="160">
        <f>'Weekly Menus'!B14</f>
        <v>0</v>
      </c>
      <c r="B58" s="120"/>
      <c r="C58" s="96">
        <f>'9-12'!B42</f>
        <v>0</v>
      </c>
      <c r="D58" s="122"/>
      <c r="E58" s="123"/>
      <c r="F58" s="124"/>
      <c r="G58" s="106">
        <f>'9-12'!C42</f>
        <v>0</v>
      </c>
      <c r="H58" s="104">
        <f>'9-12'!D42</f>
        <v>0</v>
      </c>
      <c r="I58" s="104">
        <f>'9-12'!E42</f>
        <v>0</v>
      </c>
      <c r="J58" s="104">
        <f>'9-12'!G42</f>
        <v>0</v>
      </c>
      <c r="K58" s="104">
        <f>'9-12'!H42</f>
        <v>0</v>
      </c>
      <c r="L58" s="104">
        <f>'9-12'!I42</f>
        <v>0</v>
      </c>
      <c r="M58" s="104">
        <f>'9-12'!J42</f>
        <v>0</v>
      </c>
      <c r="N58" s="104">
        <f>'9-12'!K42</f>
        <v>0</v>
      </c>
      <c r="O58" s="104">
        <f>'9-12'!L42</f>
        <v>0</v>
      </c>
      <c r="P58" s="107">
        <f t="shared" si="3"/>
        <v>0</v>
      </c>
      <c r="Q58" s="205"/>
      <c r="R58" s="205"/>
      <c r="S58" s="206"/>
      <c r="T58" s="207"/>
      <c r="U58" s="205"/>
      <c r="V58" s="206"/>
      <c r="W58" s="211"/>
      <c r="X58" s="212"/>
      <c r="Y58" s="212"/>
      <c r="Z58" s="213"/>
    </row>
    <row r="59" spans="1:26" s="100" customFormat="1" ht="24" customHeight="1" x14ac:dyDescent="0.3">
      <c r="A59" s="160">
        <f>'Weekly Menus'!B15</f>
        <v>0</v>
      </c>
      <c r="B59" s="120"/>
      <c r="C59" s="96">
        <f>'9-12'!B43</f>
        <v>0</v>
      </c>
      <c r="D59" s="122"/>
      <c r="E59" s="123"/>
      <c r="F59" s="124"/>
      <c r="G59" s="106">
        <f>'9-12'!C43</f>
        <v>0</v>
      </c>
      <c r="H59" s="104">
        <f>'9-12'!D43</f>
        <v>0</v>
      </c>
      <c r="I59" s="104">
        <f>'9-12'!E43</f>
        <v>0</v>
      </c>
      <c r="J59" s="104">
        <f>'9-12'!G43</f>
        <v>0</v>
      </c>
      <c r="K59" s="104">
        <f>'9-12'!H43</f>
        <v>0</v>
      </c>
      <c r="L59" s="104">
        <f>'9-12'!I43</f>
        <v>0</v>
      </c>
      <c r="M59" s="104">
        <f>'9-12'!J43</f>
        <v>0</v>
      </c>
      <c r="N59" s="104">
        <f>'9-12'!K43</f>
        <v>0</v>
      </c>
      <c r="O59" s="104">
        <f>'9-12'!L43</f>
        <v>0</v>
      </c>
      <c r="P59" s="107">
        <f t="shared" si="3"/>
        <v>0</v>
      </c>
      <c r="Q59" s="205"/>
      <c r="R59" s="205"/>
      <c r="S59" s="206"/>
      <c r="T59" s="207"/>
      <c r="U59" s="205"/>
      <c r="V59" s="206"/>
      <c r="W59" s="211"/>
      <c r="X59" s="212"/>
      <c r="Y59" s="212"/>
      <c r="Z59" s="213"/>
    </row>
    <row r="60" spans="1:26" s="100" customFormat="1" ht="24" customHeight="1" x14ac:dyDescent="0.3">
      <c r="A60" s="160">
        <f>'Weekly Menus'!B16</f>
        <v>0</v>
      </c>
      <c r="B60" s="120"/>
      <c r="C60" s="96">
        <f>'9-12'!B44</f>
        <v>0</v>
      </c>
      <c r="D60" s="122"/>
      <c r="E60" s="123"/>
      <c r="F60" s="124"/>
      <c r="G60" s="106">
        <f>'9-12'!C44</f>
        <v>0</v>
      </c>
      <c r="H60" s="104">
        <f>'9-12'!D44</f>
        <v>0</v>
      </c>
      <c r="I60" s="104">
        <f>'9-12'!E44</f>
        <v>0</v>
      </c>
      <c r="J60" s="104">
        <f>'9-12'!G44</f>
        <v>0</v>
      </c>
      <c r="K60" s="104">
        <f>'9-12'!H44</f>
        <v>0</v>
      </c>
      <c r="L60" s="104">
        <f>'9-12'!I44</f>
        <v>0</v>
      </c>
      <c r="M60" s="104">
        <f>'9-12'!J44</f>
        <v>0</v>
      </c>
      <c r="N60" s="104">
        <f>'9-12'!K44</f>
        <v>0</v>
      </c>
      <c r="O60" s="104">
        <f>'9-12'!L44</f>
        <v>0</v>
      </c>
      <c r="P60" s="107">
        <f t="shared" si="3"/>
        <v>0</v>
      </c>
      <c r="Q60" s="205"/>
      <c r="R60" s="205"/>
      <c r="S60" s="206"/>
      <c r="T60" s="207"/>
      <c r="U60" s="205"/>
      <c r="V60" s="206"/>
      <c r="W60" s="211"/>
      <c r="X60" s="212"/>
      <c r="Y60" s="212"/>
      <c r="Z60" s="213"/>
    </row>
    <row r="61" spans="1:26" s="100" customFormat="1" ht="24" customHeight="1" x14ac:dyDescent="0.3">
      <c r="A61" s="160">
        <f>'Weekly Menus'!B17</f>
        <v>0</v>
      </c>
      <c r="B61" s="120"/>
      <c r="C61" s="96">
        <f>'9-12'!B45</f>
        <v>0</v>
      </c>
      <c r="D61" s="122"/>
      <c r="E61" s="123"/>
      <c r="F61" s="124"/>
      <c r="G61" s="106">
        <f>'9-12'!C45</f>
        <v>0</v>
      </c>
      <c r="H61" s="104">
        <f>'9-12'!D45</f>
        <v>0</v>
      </c>
      <c r="I61" s="104">
        <f>'9-12'!E45</f>
        <v>0</v>
      </c>
      <c r="J61" s="104">
        <f>'9-12'!G45</f>
        <v>0</v>
      </c>
      <c r="K61" s="104">
        <f>'9-12'!H45</f>
        <v>0</v>
      </c>
      <c r="L61" s="104">
        <f>'9-12'!I45</f>
        <v>0</v>
      </c>
      <c r="M61" s="104">
        <f>'9-12'!J45</f>
        <v>0</v>
      </c>
      <c r="N61" s="104">
        <f>'9-12'!K45</f>
        <v>0</v>
      </c>
      <c r="O61" s="104">
        <f>'9-12'!L45</f>
        <v>0</v>
      </c>
      <c r="P61" s="107">
        <f t="shared" si="3"/>
        <v>0</v>
      </c>
      <c r="Q61" s="205"/>
      <c r="R61" s="205"/>
      <c r="S61" s="206"/>
      <c r="T61" s="207"/>
      <c r="U61" s="205"/>
      <c r="V61" s="206"/>
      <c r="W61" s="208"/>
      <c r="X61" s="208"/>
      <c r="Y61" s="208"/>
      <c r="Z61" s="209"/>
    </row>
    <row r="62" spans="1:26" s="100" customFormat="1" ht="24" customHeight="1" x14ac:dyDescent="0.3">
      <c r="A62" s="160">
        <f>'Weekly Menus'!B18</f>
        <v>0</v>
      </c>
      <c r="B62" s="120"/>
      <c r="C62" s="96">
        <f>'9-12'!B46</f>
        <v>0</v>
      </c>
      <c r="D62" s="122"/>
      <c r="E62" s="123"/>
      <c r="F62" s="124"/>
      <c r="G62" s="106">
        <f>'9-12'!C46</f>
        <v>0</v>
      </c>
      <c r="H62" s="104">
        <f>'9-12'!D46</f>
        <v>0</v>
      </c>
      <c r="I62" s="104">
        <f>'9-12'!E46</f>
        <v>0</v>
      </c>
      <c r="J62" s="104">
        <f>'9-12'!G46</f>
        <v>0</v>
      </c>
      <c r="K62" s="104">
        <f>'9-12'!H46</f>
        <v>0</v>
      </c>
      <c r="L62" s="104">
        <f>'9-12'!I46</f>
        <v>0</v>
      </c>
      <c r="M62" s="104">
        <f>'9-12'!J46</f>
        <v>0</v>
      </c>
      <c r="N62" s="104">
        <f>'9-12'!K46</f>
        <v>0</v>
      </c>
      <c r="O62" s="104">
        <f>'9-12'!L46</f>
        <v>0</v>
      </c>
      <c r="P62" s="107">
        <f t="shared" si="3"/>
        <v>0</v>
      </c>
      <c r="Q62" s="205"/>
      <c r="R62" s="205"/>
      <c r="S62" s="206"/>
      <c r="T62" s="207"/>
      <c r="U62" s="205"/>
      <c r="V62" s="206"/>
      <c r="W62" s="208"/>
      <c r="X62" s="208"/>
      <c r="Y62" s="208"/>
      <c r="Z62" s="209"/>
    </row>
    <row r="63" spans="1:26" s="100" customFormat="1" ht="24" customHeight="1" x14ac:dyDescent="0.3">
      <c r="A63" s="160">
        <f>'Weekly Menus'!B19</f>
        <v>0</v>
      </c>
      <c r="B63" s="120"/>
      <c r="C63" s="96">
        <f>'9-12'!B47</f>
        <v>0</v>
      </c>
      <c r="D63" s="122"/>
      <c r="E63" s="123"/>
      <c r="F63" s="124"/>
      <c r="G63" s="106">
        <f>'9-12'!C47</f>
        <v>0</v>
      </c>
      <c r="H63" s="104">
        <f>'9-12'!D47</f>
        <v>0</v>
      </c>
      <c r="I63" s="104">
        <f>'9-12'!E47</f>
        <v>0</v>
      </c>
      <c r="J63" s="104">
        <f>'9-12'!G47</f>
        <v>0</v>
      </c>
      <c r="K63" s="104">
        <f>'9-12'!H47</f>
        <v>0</v>
      </c>
      <c r="L63" s="104">
        <f>'9-12'!I47</f>
        <v>0</v>
      </c>
      <c r="M63" s="104">
        <f>'9-12'!J47</f>
        <v>0</v>
      </c>
      <c r="N63" s="104">
        <f>'9-12'!K47</f>
        <v>0</v>
      </c>
      <c r="O63" s="104">
        <f>'9-12'!L47</f>
        <v>0</v>
      </c>
      <c r="P63" s="107">
        <f t="shared" si="3"/>
        <v>0</v>
      </c>
      <c r="Q63" s="205"/>
      <c r="R63" s="205"/>
      <c r="S63" s="206"/>
      <c r="T63" s="207"/>
      <c r="U63" s="205"/>
      <c r="V63" s="206"/>
      <c r="W63" s="208"/>
      <c r="X63" s="208"/>
      <c r="Y63" s="208"/>
      <c r="Z63" s="209"/>
    </row>
    <row r="64" spans="1:26" s="100" customFormat="1" ht="24" customHeight="1" x14ac:dyDescent="0.3">
      <c r="A64" s="160">
        <f>'Weekly Menus'!B20</f>
        <v>0</v>
      </c>
      <c r="B64" s="120"/>
      <c r="C64" s="96">
        <f>'9-12'!B48</f>
        <v>0</v>
      </c>
      <c r="D64" s="122"/>
      <c r="E64" s="123"/>
      <c r="F64" s="124"/>
      <c r="G64" s="106">
        <f>'9-12'!C48</f>
        <v>0</v>
      </c>
      <c r="H64" s="104">
        <f>'9-12'!D48</f>
        <v>0</v>
      </c>
      <c r="I64" s="104">
        <f>'9-12'!E48</f>
        <v>0</v>
      </c>
      <c r="J64" s="104">
        <f>'9-12'!G48</f>
        <v>0</v>
      </c>
      <c r="K64" s="104">
        <f>'9-12'!H48</f>
        <v>0</v>
      </c>
      <c r="L64" s="104">
        <f>'9-12'!I48</f>
        <v>0</v>
      </c>
      <c r="M64" s="104">
        <f>'9-12'!J48</f>
        <v>0</v>
      </c>
      <c r="N64" s="104">
        <f>'9-12'!K48</f>
        <v>0</v>
      </c>
      <c r="O64" s="104">
        <f>'9-12'!L48</f>
        <v>0</v>
      </c>
      <c r="P64" s="107">
        <f t="shared" si="3"/>
        <v>0</v>
      </c>
      <c r="Q64" s="205"/>
      <c r="R64" s="205"/>
      <c r="S64" s="206"/>
      <c r="T64" s="207"/>
      <c r="U64" s="205"/>
      <c r="V64" s="206"/>
      <c r="W64" s="208"/>
      <c r="X64" s="208"/>
      <c r="Y64" s="208"/>
      <c r="Z64" s="209"/>
    </row>
    <row r="65" spans="1:26" s="100" customFormat="1" ht="24" customHeight="1" x14ac:dyDescent="0.3">
      <c r="A65" s="160">
        <f>'Weekly Menus'!B21</f>
        <v>0</v>
      </c>
      <c r="B65" s="120"/>
      <c r="C65" s="96">
        <f>'9-12'!B49</f>
        <v>0</v>
      </c>
      <c r="D65" s="122"/>
      <c r="E65" s="123"/>
      <c r="F65" s="124"/>
      <c r="G65" s="106">
        <f>'9-12'!C49</f>
        <v>0</v>
      </c>
      <c r="H65" s="104">
        <f>'9-12'!D49</f>
        <v>0</v>
      </c>
      <c r="I65" s="104">
        <f>'9-12'!E49</f>
        <v>0</v>
      </c>
      <c r="J65" s="104">
        <f>'9-12'!G49</f>
        <v>0</v>
      </c>
      <c r="K65" s="104">
        <f>'9-12'!H49</f>
        <v>0</v>
      </c>
      <c r="L65" s="104">
        <f>'9-12'!I49</f>
        <v>0</v>
      </c>
      <c r="M65" s="104">
        <f>'9-12'!J49</f>
        <v>0</v>
      </c>
      <c r="N65" s="104">
        <f>'9-12'!K49</f>
        <v>0</v>
      </c>
      <c r="O65" s="104">
        <f>'9-12'!L49</f>
        <v>0</v>
      </c>
      <c r="P65" s="107">
        <f t="shared" si="3"/>
        <v>0</v>
      </c>
      <c r="Q65" s="205"/>
      <c r="R65" s="205"/>
      <c r="S65" s="206"/>
      <c r="T65" s="207"/>
      <c r="U65" s="205"/>
      <c r="V65" s="206"/>
      <c r="W65" s="208"/>
      <c r="X65" s="208"/>
      <c r="Y65" s="208"/>
      <c r="Z65" s="209"/>
    </row>
    <row r="66" spans="1:26" s="100" customFormat="1" ht="24" customHeight="1" x14ac:dyDescent="0.3">
      <c r="A66" s="160">
        <f>'Weekly Menus'!B22</f>
        <v>0</v>
      </c>
      <c r="B66" s="120"/>
      <c r="C66" s="96">
        <f>'9-12'!B50</f>
        <v>0</v>
      </c>
      <c r="D66" s="122"/>
      <c r="E66" s="123"/>
      <c r="F66" s="124"/>
      <c r="G66" s="106">
        <f>'9-12'!C50</f>
        <v>0</v>
      </c>
      <c r="H66" s="104">
        <f>'9-12'!D50</f>
        <v>0</v>
      </c>
      <c r="I66" s="104">
        <f>'9-12'!E50</f>
        <v>0</v>
      </c>
      <c r="J66" s="104">
        <f>'9-12'!G50</f>
        <v>0</v>
      </c>
      <c r="K66" s="104">
        <f>'9-12'!H50</f>
        <v>0</v>
      </c>
      <c r="L66" s="104">
        <f>'9-12'!I50</f>
        <v>0</v>
      </c>
      <c r="M66" s="104">
        <f>'9-12'!J50</f>
        <v>0</v>
      </c>
      <c r="N66" s="104">
        <f>'9-12'!K50</f>
        <v>0</v>
      </c>
      <c r="O66" s="104">
        <f>'9-12'!L50</f>
        <v>0</v>
      </c>
      <c r="P66" s="107">
        <f t="shared" si="3"/>
        <v>0</v>
      </c>
      <c r="Q66" s="205"/>
      <c r="R66" s="205"/>
      <c r="S66" s="206"/>
      <c r="T66" s="207"/>
      <c r="U66" s="205"/>
      <c r="V66" s="206"/>
      <c r="W66" s="208"/>
      <c r="X66" s="208"/>
      <c r="Y66" s="208"/>
      <c r="Z66" s="209"/>
    </row>
    <row r="67" spans="1:26" s="100" customFormat="1" ht="24" customHeight="1" x14ac:dyDescent="0.3">
      <c r="A67" s="160">
        <f>'Weekly Menus'!B23</f>
        <v>0</v>
      </c>
      <c r="B67" s="120"/>
      <c r="C67" s="96">
        <f>'9-12'!B51</f>
        <v>0</v>
      </c>
      <c r="D67" s="122"/>
      <c r="E67" s="123"/>
      <c r="F67" s="124"/>
      <c r="G67" s="106">
        <f>'9-12'!C51</f>
        <v>0</v>
      </c>
      <c r="H67" s="104">
        <f>'9-12'!D51</f>
        <v>0</v>
      </c>
      <c r="I67" s="104">
        <f>'9-12'!E51</f>
        <v>0</v>
      </c>
      <c r="J67" s="104">
        <f>'9-12'!G51</f>
        <v>0</v>
      </c>
      <c r="K67" s="104">
        <f>'9-12'!H51</f>
        <v>0</v>
      </c>
      <c r="L67" s="104">
        <f>'9-12'!I51</f>
        <v>0</v>
      </c>
      <c r="M67" s="104">
        <f>'9-12'!J51</f>
        <v>0</v>
      </c>
      <c r="N67" s="104">
        <f>'9-12'!K51</f>
        <v>0</v>
      </c>
      <c r="O67" s="104">
        <f>'9-12'!L51</f>
        <v>0</v>
      </c>
      <c r="P67" s="107">
        <f t="shared" si="3"/>
        <v>0</v>
      </c>
      <c r="Q67" s="205"/>
      <c r="R67" s="205"/>
      <c r="S67" s="206"/>
      <c r="T67" s="207"/>
      <c r="U67" s="205"/>
      <c r="V67" s="206"/>
      <c r="W67" s="208"/>
      <c r="X67" s="208"/>
      <c r="Y67" s="208"/>
      <c r="Z67" s="209"/>
    </row>
    <row r="68" spans="1:26" s="100" customFormat="1" ht="24" customHeight="1" thickBot="1" x14ac:dyDescent="0.35">
      <c r="A68" s="160">
        <f>'Weekly Menus'!B24</f>
        <v>0</v>
      </c>
      <c r="B68" s="120"/>
      <c r="C68" s="96">
        <f>'9-12'!B52</f>
        <v>0</v>
      </c>
      <c r="D68" s="122"/>
      <c r="E68" s="123"/>
      <c r="F68" s="124"/>
      <c r="G68" s="106">
        <f>'9-12'!C52</f>
        <v>0</v>
      </c>
      <c r="H68" s="104">
        <f>'9-12'!D52</f>
        <v>0</v>
      </c>
      <c r="I68" s="104">
        <f>'9-12'!E52</f>
        <v>0</v>
      </c>
      <c r="J68" s="104">
        <f>'9-12'!G52</f>
        <v>0</v>
      </c>
      <c r="K68" s="104">
        <f>'9-12'!H52</f>
        <v>0</v>
      </c>
      <c r="L68" s="104">
        <f>'9-12'!I52</f>
        <v>0</v>
      </c>
      <c r="M68" s="104">
        <f>'9-12'!J52</f>
        <v>0</v>
      </c>
      <c r="N68" s="104">
        <f>'9-12'!K52</f>
        <v>0</v>
      </c>
      <c r="O68" s="104">
        <f>'9-12'!L52</f>
        <v>0</v>
      </c>
      <c r="P68" s="107">
        <f t="shared" si="3"/>
        <v>0</v>
      </c>
      <c r="Q68" s="205"/>
      <c r="R68" s="205"/>
      <c r="S68" s="206"/>
      <c r="T68" s="207"/>
      <c r="U68" s="205"/>
      <c r="V68" s="206"/>
      <c r="W68" s="208"/>
      <c r="X68" s="208"/>
      <c r="Y68" s="208"/>
      <c r="Z68" s="209"/>
    </row>
    <row r="69" spans="1:26" s="100" customFormat="1" ht="24" customHeight="1" x14ac:dyDescent="0.3">
      <c r="A69" s="190" t="s">
        <v>57</v>
      </c>
      <c r="B69" s="191"/>
      <c r="C69" s="191"/>
      <c r="D69" s="191"/>
      <c r="E69" s="191"/>
      <c r="F69" s="191"/>
      <c r="G69" s="108"/>
      <c r="H69" s="108"/>
      <c r="I69" s="108"/>
      <c r="J69" s="108"/>
      <c r="K69" s="108"/>
      <c r="L69" s="108"/>
      <c r="M69" s="108"/>
      <c r="N69" s="108"/>
      <c r="O69" s="108"/>
      <c r="P69" s="109"/>
      <c r="Q69" s="192" t="s">
        <v>59</v>
      </c>
      <c r="R69" s="193"/>
      <c r="S69" s="193"/>
      <c r="T69" s="193"/>
      <c r="U69" s="193"/>
      <c r="V69" s="193"/>
      <c r="W69" s="193"/>
      <c r="X69" s="193"/>
      <c r="Y69" s="193"/>
      <c r="Z69" s="194"/>
    </row>
    <row r="70" spans="1:26" s="100" customFormat="1" ht="24" customHeight="1" x14ac:dyDescent="0.3">
      <c r="A70" s="201" t="s">
        <v>56</v>
      </c>
      <c r="B70" s="202"/>
      <c r="C70" s="202"/>
      <c r="D70" s="202"/>
      <c r="E70" s="202"/>
      <c r="F70" s="202"/>
      <c r="G70" s="102">
        <f>FLOOR(SUM(G51:G68),0.25)</f>
        <v>2</v>
      </c>
      <c r="H70" s="102">
        <f>FLOOR(SUM(H51:H68),0.25)</f>
        <v>2</v>
      </c>
      <c r="I70" s="102">
        <f t="shared" ref="I70:P70" si="4">SUM(I51:I68)</f>
        <v>1</v>
      </c>
      <c r="J70" s="102">
        <f t="shared" si="4"/>
        <v>0.5</v>
      </c>
      <c r="K70" s="102">
        <f t="shared" si="4"/>
        <v>0</v>
      </c>
      <c r="L70" s="102">
        <f t="shared" si="4"/>
        <v>0</v>
      </c>
      <c r="M70" s="102">
        <f t="shared" si="4"/>
        <v>0</v>
      </c>
      <c r="N70" s="102">
        <f t="shared" si="4"/>
        <v>0</v>
      </c>
      <c r="O70" s="102">
        <f t="shared" si="4"/>
        <v>0</v>
      </c>
      <c r="P70" s="110">
        <f t="shared" si="4"/>
        <v>0.5</v>
      </c>
      <c r="Q70" s="195"/>
      <c r="R70" s="196"/>
      <c r="S70" s="196"/>
      <c r="T70" s="196"/>
      <c r="U70" s="196"/>
      <c r="V70" s="196"/>
      <c r="W70" s="196"/>
      <c r="X70" s="196"/>
      <c r="Y70" s="196"/>
      <c r="Z70" s="197"/>
    </row>
    <row r="71" spans="1:26" s="100" customFormat="1" ht="24" customHeight="1" thickBot="1" x14ac:dyDescent="0.35">
      <c r="A71" s="203" t="s">
        <v>64</v>
      </c>
      <c r="B71" s="204"/>
      <c r="C71" s="204"/>
      <c r="D71" s="204"/>
      <c r="E71" s="204"/>
      <c r="F71" s="204"/>
      <c r="G71" s="103">
        <f t="shared" ref="G71:P71" si="5">SUM(G34,G70)</f>
        <v>4</v>
      </c>
      <c r="H71" s="103">
        <f t="shared" si="5"/>
        <v>5</v>
      </c>
      <c r="I71" s="103">
        <f t="shared" si="5"/>
        <v>2</v>
      </c>
      <c r="J71" s="103">
        <f t="shared" si="5"/>
        <v>0.5</v>
      </c>
      <c r="K71" s="103">
        <f t="shared" si="5"/>
        <v>0.75</v>
      </c>
      <c r="L71" s="103">
        <f t="shared" si="5"/>
        <v>0</v>
      </c>
      <c r="M71" s="103">
        <f t="shared" si="5"/>
        <v>0</v>
      </c>
      <c r="N71" s="103">
        <f t="shared" si="5"/>
        <v>0.5</v>
      </c>
      <c r="O71" s="103">
        <f t="shared" si="5"/>
        <v>0</v>
      </c>
      <c r="P71" s="111">
        <f t="shared" si="5"/>
        <v>1.75</v>
      </c>
      <c r="Q71" s="198"/>
      <c r="R71" s="199"/>
      <c r="S71" s="199"/>
      <c r="T71" s="199"/>
      <c r="U71" s="199"/>
      <c r="V71" s="199"/>
      <c r="W71" s="199"/>
      <c r="X71" s="199"/>
      <c r="Y71" s="199"/>
      <c r="Z71" s="200"/>
    </row>
    <row r="72" spans="1:26" s="100" customFormat="1" ht="15" customHeight="1" thickBot="1" x14ac:dyDescent="0.35">
      <c r="A72" s="85"/>
      <c r="B72" s="85"/>
      <c r="C72" s="85"/>
      <c r="D72" s="85"/>
      <c r="E72" s="85"/>
      <c r="F72" s="85"/>
      <c r="G72" s="85"/>
      <c r="H72" s="86"/>
      <c r="I72" s="85"/>
      <c r="J72" s="99"/>
      <c r="K72" s="99"/>
      <c r="L72" s="99"/>
      <c r="M72" s="99"/>
    </row>
    <row r="73" spans="1:26" s="100" customFormat="1" ht="24" customHeight="1" x14ac:dyDescent="0.3">
      <c r="A73" s="299" t="s">
        <v>71</v>
      </c>
      <c r="B73" s="300"/>
      <c r="C73" s="300"/>
      <c r="D73" s="300"/>
      <c r="E73" s="300"/>
      <c r="F73" s="300"/>
      <c r="G73" s="300"/>
      <c r="H73" s="300"/>
      <c r="I73" s="300"/>
      <c r="J73" s="300"/>
      <c r="K73" s="300"/>
      <c r="L73" s="300"/>
      <c r="M73" s="300"/>
      <c r="N73" s="300"/>
      <c r="O73" s="300"/>
      <c r="P73" s="300"/>
      <c r="Q73" s="300"/>
      <c r="R73" s="300"/>
      <c r="S73" s="300"/>
      <c r="T73" s="300"/>
      <c r="U73" s="300"/>
      <c r="V73" s="300"/>
      <c r="W73" s="300"/>
      <c r="X73" s="300"/>
      <c r="Y73" s="300"/>
      <c r="Z73" s="301"/>
    </row>
    <row r="74" spans="1:26" s="100" customFormat="1" ht="15" customHeight="1" x14ac:dyDescent="0.3">
      <c r="A74" s="138"/>
      <c r="B74" s="139"/>
      <c r="C74" s="139"/>
      <c r="D74" s="139"/>
      <c r="E74" s="139"/>
      <c r="F74" s="139"/>
      <c r="G74" s="139"/>
      <c r="H74" s="139"/>
      <c r="I74" s="139"/>
      <c r="J74" s="139"/>
      <c r="K74" s="139"/>
      <c r="L74" s="139"/>
      <c r="M74" s="139"/>
      <c r="N74" s="140"/>
      <c r="O74" s="140"/>
      <c r="P74" s="140"/>
      <c r="Q74" s="141"/>
      <c r="R74" s="141"/>
      <c r="S74" s="141"/>
      <c r="T74" s="141"/>
      <c r="U74" s="141"/>
      <c r="V74" s="141"/>
      <c r="W74" s="141"/>
      <c r="X74" s="141"/>
      <c r="Y74" s="141"/>
      <c r="Z74" s="142"/>
    </row>
    <row r="75" spans="1:26" s="100" customFormat="1" ht="15" customHeight="1" x14ac:dyDescent="0.3">
      <c r="A75" s="158" t="s">
        <v>61</v>
      </c>
      <c r="B75" s="144" t="s">
        <v>7</v>
      </c>
      <c r="C75" s="145"/>
      <c r="D75" s="139"/>
      <c r="E75" s="145"/>
      <c r="F75" s="145"/>
      <c r="G75" s="146"/>
      <c r="H75" s="146"/>
      <c r="I75" s="146"/>
      <c r="J75" s="146"/>
      <c r="K75" s="139"/>
      <c r="L75" s="139"/>
      <c r="M75" s="139"/>
      <c r="N75" s="140"/>
      <c r="O75" s="140"/>
      <c r="P75" s="140"/>
      <c r="Q75" s="146"/>
      <c r="R75" s="146"/>
      <c r="S75" s="146"/>
      <c r="T75" s="146"/>
      <c r="U75" s="146"/>
      <c r="V75" s="146"/>
      <c r="W75" s="146"/>
      <c r="X75" s="146"/>
      <c r="Y75" s="146"/>
      <c r="Z75" s="147"/>
    </row>
    <row r="76" spans="1:26" s="100" customFormat="1" ht="15" customHeight="1" x14ac:dyDescent="0.3">
      <c r="A76" s="158"/>
      <c r="B76" s="145"/>
      <c r="C76" s="145"/>
      <c r="D76" s="145"/>
      <c r="E76" s="145"/>
      <c r="F76" s="145"/>
      <c r="G76" s="145"/>
      <c r="H76" s="144"/>
      <c r="I76" s="145"/>
      <c r="J76" s="139"/>
      <c r="K76" s="139"/>
      <c r="L76" s="139"/>
      <c r="M76" s="139"/>
      <c r="N76" s="140"/>
      <c r="O76" s="140"/>
      <c r="P76" s="140"/>
      <c r="Q76" s="146"/>
      <c r="R76" s="146"/>
      <c r="S76" s="146"/>
      <c r="T76" s="146"/>
      <c r="U76" s="146"/>
      <c r="V76" s="146"/>
      <c r="W76" s="146"/>
      <c r="X76" s="146"/>
      <c r="Y76" s="146"/>
      <c r="Z76" s="147"/>
    </row>
    <row r="77" spans="1:26" s="100" customFormat="1" ht="15" customHeight="1" thickBot="1" x14ac:dyDescent="0.35">
      <c r="A77" s="158" t="s">
        <v>58</v>
      </c>
      <c r="B77" s="145"/>
      <c r="C77" s="145"/>
      <c r="D77" s="145"/>
      <c r="E77" s="145"/>
      <c r="F77" s="145"/>
      <c r="G77" s="145"/>
      <c r="H77" s="144"/>
      <c r="I77" s="145"/>
      <c r="J77" s="139"/>
      <c r="K77" s="139"/>
      <c r="L77" s="139"/>
      <c r="M77" s="139"/>
      <c r="N77" s="140"/>
      <c r="O77" s="140"/>
      <c r="P77" s="140"/>
      <c r="Q77" s="146"/>
      <c r="R77" s="146"/>
      <c r="S77" s="146"/>
      <c r="T77" s="146"/>
      <c r="U77" s="146"/>
      <c r="V77" s="146"/>
      <c r="W77" s="146"/>
      <c r="X77" s="146"/>
      <c r="Y77" s="146"/>
      <c r="Z77" s="147"/>
    </row>
    <row r="78" spans="1:26" s="100" customFormat="1" ht="15" customHeight="1" thickBot="1" x14ac:dyDescent="0.35">
      <c r="A78" s="158"/>
      <c r="B78" s="145"/>
      <c r="C78" s="145"/>
      <c r="D78" s="145"/>
      <c r="E78" s="289" t="s">
        <v>54</v>
      </c>
      <c r="F78" s="290"/>
      <c r="G78" s="290"/>
      <c r="H78" s="290"/>
      <c r="I78" s="290"/>
      <c r="J78" s="290"/>
      <c r="K78" s="290"/>
      <c r="L78" s="290"/>
      <c r="M78" s="291"/>
      <c r="N78" s="139"/>
      <c r="O78" s="139"/>
      <c r="P78" s="292" t="s">
        <v>55</v>
      </c>
      <c r="Q78" s="293"/>
      <c r="R78" s="293"/>
      <c r="S78" s="293"/>
      <c r="T78" s="293"/>
      <c r="U78" s="293"/>
      <c r="V78" s="293"/>
      <c r="W78" s="293"/>
      <c r="X78" s="294"/>
      <c r="Y78" s="146"/>
      <c r="Z78" s="147"/>
    </row>
    <row r="79" spans="1:26" s="100" customFormat="1" ht="15" customHeight="1" x14ac:dyDescent="0.3">
      <c r="A79" s="159" t="s">
        <v>128</v>
      </c>
      <c r="B79" s="148"/>
      <c r="C79" s="148"/>
      <c r="D79" s="149"/>
      <c r="E79" s="268"/>
      <c r="F79" s="269"/>
      <c r="G79" s="269"/>
      <c r="H79" s="272" t="s">
        <v>130</v>
      </c>
      <c r="I79" s="272"/>
      <c r="J79" s="274" t="s">
        <v>25</v>
      </c>
      <c r="K79" s="274"/>
      <c r="L79" s="274" t="s">
        <v>26</v>
      </c>
      <c r="M79" s="276"/>
      <c r="N79" s="150"/>
      <c r="O79" s="151"/>
      <c r="P79" s="278"/>
      <c r="Q79" s="279"/>
      <c r="R79" s="280"/>
      <c r="S79" s="284" t="s">
        <v>130</v>
      </c>
      <c r="T79" s="284"/>
      <c r="U79" s="295" t="s">
        <v>25</v>
      </c>
      <c r="V79" s="295"/>
      <c r="W79" s="295" t="s">
        <v>26</v>
      </c>
      <c r="X79" s="297"/>
      <c r="Y79" s="146"/>
      <c r="Z79" s="147"/>
    </row>
    <row r="80" spans="1:26" s="100" customFormat="1" ht="15" customHeight="1" x14ac:dyDescent="0.3">
      <c r="A80" s="159" t="s">
        <v>129</v>
      </c>
      <c r="B80" s="148"/>
      <c r="C80" s="148"/>
      <c r="D80" s="149"/>
      <c r="E80" s="270"/>
      <c r="F80" s="271"/>
      <c r="G80" s="271"/>
      <c r="H80" s="273"/>
      <c r="I80" s="273"/>
      <c r="J80" s="275"/>
      <c r="K80" s="275"/>
      <c r="L80" s="275"/>
      <c r="M80" s="277"/>
      <c r="N80" s="152"/>
      <c r="O80" s="152"/>
      <c r="P80" s="281"/>
      <c r="Q80" s="282"/>
      <c r="R80" s="283"/>
      <c r="S80" s="285"/>
      <c r="T80" s="285"/>
      <c r="U80" s="296"/>
      <c r="V80" s="296"/>
      <c r="W80" s="296"/>
      <c r="X80" s="298"/>
      <c r="Y80" s="146"/>
      <c r="Z80" s="147"/>
    </row>
    <row r="81" spans="1:26" s="100" customFormat="1" ht="15" customHeight="1" x14ac:dyDescent="0.3">
      <c r="A81" s="143"/>
      <c r="B81" s="145"/>
      <c r="C81" s="145"/>
      <c r="D81" s="145"/>
      <c r="E81" s="254" t="s">
        <v>51</v>
      </c>
      <c r="F81" s="255"/>
      <c r="G81" s="255"/>
      <c r="H81" s="267" t="s">
        <v>24</v>
      </c>
      <c r="I81" s="267"/>
      <c r="J81" s="258"/>
      <c r="K81" s="258"/>
      <c r="L81" s="259"/>
      <c r="M81" s="260"/>
      <c r="N81" s="152"/>
      <c r="O81" s="152"/>
      <c r="P81" s="261" t="s">
        <v>51</v>
      </c>
      <c r="Q81" s="262"/>
      <c r="R81" s="262"/>
      <c r="S81" s="267" t="s">
        <v>24</v>
      </c>
      <c r="T81" s="267"/>
      <c r="U81" s="241"/>
      <c r="V81" s="242"/>
      <c r="W81" s="241"/>
      <c r="X81" s="243"/>
      <c r="Y81" s="146"/>
      <c r="Z81" s="147"/>
    </row>
    <row r="82" spans="1:26" s="100" customFormat="1" ht="15" customHeight="1" x14ac:dyDescent="0.3">
      <c r="A82" s="153"/>
      <c r="B82" s="146"/>
      <c r="C82" s="146"/>
      <c r="D82" s="146"/>
      <c r="E82" s="254" t="s">
        <v>52</v>
      </c>
      <c r="F82" s="255"/>
      <c r="G82" s="255"/>
      <c r="H82" s="256"/>
      <c r="I82" s="256"/>
      <c r="J82" s="258"/>
      <c r="K82" s="258"/>
      <c r="L82" s="259"/>
      <c r="M82" s="260"/>
      <c r="N82" s="152"/>
      <c r="O82" s="152"/>
      <c r="P82" s="261" t="s">
        <v>52</v>
      </c>
      <c r="Q82" s="262"/>
      <c r="R82" s="262"/>
      <c r="S82" s="263"/>
      <c r="T82" s="264"/>
      <c r="U82" s="241"/>
      <c r="V82" s="242"/>
      <c r="W82" s="241"/>
      <c r="X82" s="243"/>
      <c r="Y82" s="146"/>
      <c r="Z82" s="147"/>
    </row>
    <row r="83" spans="1:26" s="100" customFormat="1" ht="15" customHeight="1" thickBot="1" x14ac:dyDescent="0.35">
      <c r="A83" s="153"/>
      <c r="B83" s="146"/>
      <c r="C83" s="146"/>
      <c r="D83" s="146"/>
      <c r="E83" s="244" t="s">
        <v>53</v>
      </c>
      <c r="F83" s="245"/>
      <c r="G83" s="245"/>
      <c r="H83" s="257"/>
      <c r="I83" s="257"/>
      <c r="J83" s="246"/>
      <c r="K83" s="246"/>
      <c r="L83" s="247"/>
      <c r="M83" s="248"/>
      <c r="N83" s="152"/>
      <c r="O83" s="152"/>
      <c r="P83" s="249" t="s">
        <v>53</v>
      </c>
      <c r="Q83" s="250"/>
      <c r="R83" s="250"/>
      <c r="S83" s="265"/>
      <c r="T83" s="266"/>
      <c r="U83" s="251"/>
      <c r="V83" s="252"/>
      <c r="W83" s="251"/>
      <c r="X83" s="253"/>
      <c r="Y83" s="146"/>
      <c r="Z83" s="147"/>
    </row>
    <row r="84" spans="1:26" s="100" customFormat="1" ht="15" customHeight="1" thickBot="1" x14ac:dyDescent="0.35">
      <c r="A84" s="154"/>
      <c r="B84" s="155"/>
      <c r="C84" s="155"/>
      <c r="D84" s="155"/>
      <c r="E84" s="155"/>
      <c r="F84" s="155"/>
      <c r="G84" s="155"/>
      <c r="H84" s="155"/>
      <c r="I84" s="155"/>
      <c r="J84" s="155"/>
      <c r="K84" s="155"/>
      <c r="L84" s="156"/>
      <c r="M84" s="156"/>
      <c r="N84" s="157"/>
      <c r="O84" s="157"/>
      <c r="P84" s="157"/>
      <c r="Q84" s="146"/>
      <c r="R84" s="146"/>
      <c r="S84" s="146"/>
      <c r="T84" s="146"/>
      <c r="U84" s="146"/>
      <c r="V84" s="146"/>
      <c r="W84" s="146"/>
      <c r="X84" s="146"/>
      <c r="Y84" s="146"/>
      <c r="Z84" s="147"/>
    </row>
    <row r="85" spans="1:26" s="100" customFormat="1" ht="15" customHeight="1" x14ac:dyDescent="0.3">
      <c r="A85" s="226" t="s">
        <v>65</v>
      </c>
      <c r="B85" s="228" t="s">
        <v>35</v>
      </c>
      <c r="C85" s="230" t="s">
        <v>45</v>
      </c>
      <c r="D85" s="232" t="s">
        <v>43</v>
      </c>
      <c r="E85" s="221"/>
      <c r="F85" s="233"/>
      <c r="G85" s="234" t="s">
        <v>46</v>
      </c>
      <c r="H85" s="235"/>
      <c r="I85" s="235"/>
      <c r="J85" s="235"/>
      <c r="K85" s="235"/>
      <c r="L85" s="235"/>
      <c r="M85" s="235"/>
      <c r="N85" s="235"/>
      <c r="O85" s="235"/>
      <c r="P85" s="236"/>
      <c r="Q85" s="312" t="s">
        <v>36</v>
      </c>
      <c r="R85" s="303"/>
      <c r="S85" s="313"/>
      <c r="T85" s="302" t="s">
        <v>37</v>
      </c>
      <c r="U85" s="303"/>
      <c r="V85" s="304"/>
      <c r="W85" s="308" t="s">
        <v>38</v>
      </c>
      <c r="X85" s="272"/>
      <c r="Y85" s="272"/>
      <c r="Z85" s="309"/>
    </row>
    <row r="86" spans="1:26" s="100" customFormat="1" ht="75" customHeight="1" x14ac:dyDescent="0.3">
      <c r="A86" s="227"/>
      <c r="B86" s="229"/>
      <c r="C86" s="231"/>
      <c r="D86" s="97" t="s">
        <v>39</v>
      </c>
      <c r="E86" s="98" t="s">
        <v>40</v>
      </c>
      <c r="F86" s="101" t="s">
        <v>41</v>
      </c>
      <c r="G86" s="94" t="s">
        <v>0</v>
      </c>
      <c r="H86" s="87" t="s">
        <v>72</v>
      </c>
      <c r="I86" s="87" t="s">
        <v>1</v>
      </c>
      <c r="J86" s="88" t="s">
        <v>47</v>
      </c>
      <c r="K86" s="88" t="s">
        <v>48</v>
      </c>
      <c r="L86" s="88" t="s">
        <v>2</v>
      </c>
      <c r="M86" s="88" t="s">
        <v>3</v>
      </c>
      <c r="N86" s="88" t="s">
        <v>4</v>
      </c>
      <c r="O86" s="88" t="s">
        <v>49</v>
      </c>
      <c r="P86" s="95" t="s">
        <v>50</v>
      </c>
      <c r="Q86" s="314"/>
      <c r="R86" s="306"/>
      <c r="S86" s="315"/>
      <c r="T86" s="305"/>
      <c r="U86" s="306"/>
      <c r="V86" s="307"/>
      <c r="W86" s="310"/>
      <c r="X86" s="273"/>
      <c r="Y86" s="273"/>
      <c r="Z86" s="311"/>
    </row>
    <row r="87" spans="1:26" s="100" customFormat="1" ht="24" customHeight="1" x14ac:dyDescent="0.3">
      <c r="A87" s="160" t="str">
        <f>'Weekly Menus'!C7</f>
        <v>Teriyaki Meatballs</v>
      </c>
      <c r="B87" s="120"/>
      <c r="C87" s="96" t="str">
        <f>'9-12'!B64</f>
        <v>5 meatballs</v>
      </c>
      <c r="D87" s="122"/>
      <c r="E87" s="123"/>
      <c r="F87" s="124"/>
      <c r="G87" s="106">
        <f>'9-12'!C64</f>
        <v>2</v>
      </c>
      <c r="H87" s="104">
        <f>'9-12'!D64</f>
        <v>0</v>
      </c>
      <c r="I87" s="104">
        <f>'9-12'!E64</f>
        <v>0</v>
      </c>
      <c r="J87" s="104">
        <f>'9-12'!G64</f>
        <v>0</v>
      </c>
      <c r="K87" s="104">
        <f>'9-12'!H64</f>
        <v>0</v>
      </c>
      <c r="L87" s="104">
        <f>'9-12'!I64</f>
        <v>0</v>
      </c>
      <c r="M87" s="104">
        <f>'9-12'!J64</f>
        <v>0</v>
      </c>
      <c r="N87" s="104">
        <f>'9-12'!K64</f>
        <v>0</v>
      </c>
      <c r="O87" s="104">
        <f>'9-12'!L64</f>
        <v>0</v>
      </c>
      <c r="P87" s="107">
        <f>SUM(J87:O87)</f>
        <v>0</v>
      </c>
      <c r="Q87" s="205"/>
      <c r="R87" s="205"/>
      <c r="S87" s="206"/>
      <c r="T87" s="207"/>
      <c r="U87" s="205"/>
      <c r="V87" s="206"/>
      <c r="W87" s="211"/>
      <c r="X87" s="212"/>
      <c r="Y87" s="212"/>
      <c r="Z87" s="213"/>
    </row>
    <row r="88" spans="1:26" s="100" customFormat="1" ht="24" customHeight="1" x14ac:dyDescent="0.3">
      <c r="A88" s="160" t="str">
        <f>'Weekly Menus'!C8</f>
        <v>Teriyaki Black Bean Meatball</v>
      </c>
      <c r="B88" s="120"/>
      <c r="C88" s="96" t="str">
        <f>'9-12'!B65</f>
        <v>3 meatballs</v>
      </c>
      <c r="D88" s="122"/>
      <c r="E88" s="123"/>
      <c r="F88" s="124"/>
      <c r="G88" s="106">
        <f>'9-12'!C65</f>
        <v>0</v>
      </c>
      <c r="H88" s="104">
        <f>'9-12'!D65</f>
        <v>0</v>
      </c>
      <c r="I88" s="104">
        <f>'9-12'!E65</f>
        <v>0</v>
      </c>
      <c r="J88" s="104">
        <f>'9-12'!G65</f>
        <v>0</v>
      </c>
      <c r="K88" s="104">
        <f>'9-12'!H65</f>
        <v>0</v>
      </c>
      <c r="L88" s="104">
        <f>'9-12'!I65</f>
        <v>0</v>
      </c>
      <c r="M88" s="104">
        <f>'9-12'!J65</f>
        <v>0</v>
      </c>
      <c r="N88" s="104">
        <f>'9-12'!K65</f>
        <v>0</v>
      </c>
      <c r="O88" s="104">
        <f>'9-12'!L65</f>
        <v>0</v>
      </c>
      <c r="P88" s="107">
        <f>SUM(J88:O88)</f>
        <v>0</v>
      </c>
      <c r="Q88" s="205"/>
      <c r="R88" s="205"/>
      <c r="S88" s="206"/>
      <c r="T88" s="207"/>
      <c r="U88" s="205"/>
      <c r="V88" s="206"/>
      <c r="W88" s="211"/>
      <c r="X88" s="212"/>
      <c r="Y88" s="212"/>
      <c r="Z88" s="213"/>
    </row>
    <row r="89" spans="1:26" s="100" customFormat="1" ht="24" customHeight="1" x14ac:dyDescent="0.3">
      <c r="A89" s="160" t="str">
        <f>'Weekly Menus'!C9</f>
        <v>Brown Rice</v>
      </c>
      <c r="B89" s="120"/>
      <c r="C89" s="96" t="str">
        <f>'9-12'!B66</f>
        <v>1 cup</v>
      </c>
      <c r="D89" s="122"/>
      <c r="E89" s="123"/>
      <c r="F89" s="124"/>
      <c r="G89" s="106">
        <f>'9-12'!C66</f>
        <v>0</v>
      </c>
      <c r="H89" s="104">
        <f>'9-12'!D66</f>
        <v>2</v>
      </c>
      <c r="I89" s="104">
        <f>'9-12'!E66</f>
        <v>0</v>
      </c>
      <c r="J89" s="104">
        <f>'9-12'!G66</f>
        <v>0</v>
      </c>
      <c r="K89" s="104">
        <f>'9-12'!H66</f>
        <v>0</v>
      </c>
      <c r="L89" s="104">
        <f>'9-12'!I66</f>
        <v>0</v>
      </c>
      <c r="M89" s="104">
        <f>'9-12'!J66</f>
        <v>0</v>
      </c>
      <c r="N89" s="104">
        <f>'9-12'!K66</f>
        <v>0</v>
      </c>
      <c r="O89" s="104">
        <f>'9-12'!L66</f>
        <v>0</v>
      </c>
      <c r="P89" s="107">
        <f t="shared" ref="P89:P104" si="6">SUM(J89:O89)</f>
        <v>0</v>
      </c>
      <c r="Q89" s="205"/>
      <c r="R89" s="205"/>
      <c r="S89" s="206"/>
      <c r="T89" s="207"/>
      <c r="U89" s="205"/>
      <c r="V89" s="206"/>
      <c r="W89" s="211"/>
      <c r="X89" s="212"/>
      <c r="Y89" s="212"/>
      <c r="Z89" s="213"/>
    </row>
    <row r="90" spans="1:26" s="100" customFormat="1" ht="24" customHeight="1" x14ac:dyDescent="0.3">
      <c r="A90" s="160" t="str">
        <f>'Weekly Menus'!C10</f>
        <v>Garlicky Broccoli</v>
      </c>
      <c r="B90" s="120"/>
      <c r="C90" s="96" t="str">
        <f>'9-12'!B67</f>
        <v>1/2 cup</v>
      </c>
      <c r="D90" s="122"/>
      <c r="E90" s="123"/>
      <c r="F90" s="124"/>
      <c r="G90" s="106">
        <f>'9-12'!C67</f>
        <v>0</v>
      </c>
      <c r="H90" s="104">
        <f>'9-12'!D67</f>
        <v>0</v>
      </c>
      <c r="I90" s="104">
        <f>'9-12'!E67</f>
        <v>0</v>
      </c>
      <c r="J90" s="104">
        <f>'9-12'!G67</f>
        <v>0</v>
      </c>
      <c r="K90" s="104">
        <f>'9-12'!H67</f>
        <v>0</v>
      </c>
      <c r="L90" s="104">
        <f>'9-12'!I67</f>
        <v>0</v>
      </c>
      <c r="M90" s="104">
        <f>'9-12'!J67</f>
        <v>0</v>
      </c>
      <c r="N90" s="104">
        <f>'9-12'!K67</f>
        <v>0.5</v>
      </c>
      <c r="O90" s="104">
        <f>'9-12'!L67</f>
        <v>0</v>
      </c>
      <c r="P90" s="107">
        <f t="shared" si="6"/>
        <v>0.5</v>
      </c>
      <c r="Q90" s="205"/>
      <c r="R90" s="205"/>
      <c r="S90" s="206"/>
      <c r="T90" s="207"/>
      <c r="U90" s="205"/>
      <c r="V90" s="206"/>
      <c r="W90" s="211"/>
      <c r="X90" s="212"/>
      <c r="Y90" s="212"/>
      <c r="Z90" s="213"/>
    </row>
    <row r="91" spans="1:26" s="100" customFormat="1" ht="24" customHeight="1" x14ac:dyDescent="0.3">
      <c r="A91" s="160" t="str">
        <f>'Weekly Menus'!C11</f>
        <v>Gingered Carrots</v>
      </c>
      <c r="B91" s="120"/>
      <c r="C91" s="96" t="str">
        <f>'9-12'!B68</f>
        <v>1/2 cup</v>
      </c>
      <c r="D91" s="122"/>
      <c r="E91" s="123"/>
      <c r="F91" s="124"/>
      <c r="G91" s="106">
        <f>'9-12'!C68</f>
        <v>0</v>
      </c>
      <c r="H91" s="104">
        <f>'9-12'!D68</f>
        <v>0</v>
      </c>
      <c r="I91" s="104">
        <f>'9-12'!E68</f>
        <v>0</v>
      </c>
      <c r="J91" s="104">
        <f>'9-12'!G68</f>
        <v>0</v>
      </c>
      <c r="K91" s="104">
        <f>'9-12'!H68</f>
        <v>0.5</v>
      </c>
      <c r="L91" s="104">
        <f>'9-12'!I68</f>
        <v>0</v>
      </c>
      <c r="M91" s="104">
        <f>'9-12'!J68</f>
        <v>0</v>
      </c>
      <c r="N91" s="104">
        <f>'9-12'!K68</f>
        <v>0</v>
      </c>
      <c r="O91" s="104">
        <f>'9-12'!L68</f>
        <v>0</v>
      </c>
      <c r="P91" s="107">
        <f t="shared" si="6"/>
        <v>0.5</v>
      </c>
      <c r="Q91" s="205"/>
      <c r="R91" s="205"/>
      <c r="S91" s="206"/>
      <c r="T91" s="207"/>
      <c r="U91" s="205"/>
      <c r="V91" s="206"/>
      <c r="W91" s="211"/>
      <c r="X91" s="212"/>
      <c r="Y91" s="212"/>
      <c r="Z91" s="213"/>
    </row>
    <row r="92" spans="1:26" s="100" customFormat="1" ht="24" customHeight="1" x14ac:dyDescent="0.3">
      <c r="A92" s="160" t="str">
        <f>'Weekly Menus'!C12</f>
        <v xml:space="preserve">Fruit Selection </v>
      </c>
      <c r="B92" s="120"/>
      <c r="C92" s="96" t="str">
        <f>'9-12'!B69</f>
        <v>1/2 cup</v>
      </c>
      <c r="D92" s="122"/>
      <c r="E92" s="123"/>
      <c r="F92" s="124"/>
      <c r="G92" s="106">
        <f>'9-12'!C69</f>
        <v>0</v>
      </c>
      <c r="H92" s="104">
        <f>'9-12'!D69</f>
        <v>0</v>
      </c>
      <c r="I92" s="104">
        <f>'9-12'!E69</f>
        <v>0.5</v>
      </c>
      <c r="J92" s="104">
        <f>'9-12'!G69</f>
        <v>0</v>
      </c>
      <c r="K92" s="104">
        <f>'9-12'!H69</f>
        <v>0</v>
      </c>
      <c r="L92" s="104">
        <f>'9-12'!I69</f>
        <v>0</v>
      </c>
      <c r="M92" s="104">
        <f>'9-12'!J69</f>
        <v>0</v>
      </c>
      <c r="N92" s="104">
        <f>'9-12'!K69</f>
        <v>0</v>
      </c>
      <c r="O92" s="104">
        <f>'9-12'!L69</f>
        <v>0</v>
      </c>
      <c r="P92" s="107">
        <f t="shared" si="6"/>
        <v>0</v>
      </c>
      <c r="Q92" s="205"/>
      <c r="R92" s="205"/>
      <c r="S92" s="206"/>
      <c r="T92" s="207"/>
      <c r="U92" s="205"/>
      <c r="V92" s="206"/>
      <c r="W92" s="211"/>
      <c r="X92" s="212"/>
      <c r="Y92" s="212"/>
      <c r="Z92" s="213"/>
    </row>
    <row r="93" spans="1:26" s="100" customFormat="1" ht="24" customHeight="1" x14ac:dyDescent="0.3">
      <c r="A93" s="160" t="str">
        <f>'Weekly Menus'!C13</f>
        <v xml:space="preserve">Fruit Selection </v>
      </c>
      <c r="B93" s="120"/>
      <c r="C93" s="96" t="str">
        <f>'9-12'!B70</f>
        <v>1/2 cup</v>
      </c>
      <c r="D93" s="122"/>
      <c r="E93" s="123"/>
      <c r="F93" s="124"/>
      <c r="G93" s="106">
        <f>'9-12'!C70</f>
        <v>0</v>
      </c>
      <c r="H93" s="104">
        <f>'9-12'!D70</f>
        <v>0</v>
      </c>
      <c r="I93" s="104">
        <f>'9-12'!E70</f>
        <v>0.5</v>
      </c>
      <c r="J93" s="104">
        <f>'9-12'!G70</f>
        <v>0</v>
      </c>
      <c r="K93" s="104">
        <f>'9-12'!H70</f>
        <v>0</v>
      </c>
      <c r="L93" s="104">
        <f>'9-12'!I70</f>
        <v>0</v>
      </c>
      <c r="M93" s="104">
        <f>'9-12'!J70</f>
        <v>0</v>
      </c>
      <c r="N93" s="104">
        <f>'9-12'!K70</f>
        <v>0</v>
      </c>
      <c r="O93" s="104">
        <f>'9-12'!L70</f>
        <v>0</v>
      </c>
      <c r="P93" s="107">
        <f t="shared" si="6"/>
        <v>0</v>
      </c>
      <c r="Q93" s="205"/>
      <c r="R93" s="205"/>
      <c r="S93" s="206"/>
      <c r="T93" s="207"/>
      <c r="U93" s="205"/>
      <c r="V93" s="206"/>
      <c r="W93" s="211"/>
      <c r="X93" s="212"/>
      <c r="Y93" s="212"/>
      <c r="Z93" s="213"/>
    </row>
    <row r="94" spans="1:26" s="100" customFormat="1" ht="24" customHeight="1" x14ac:dyDescent="0.3">
      <c r="A94" s="160" t="str">
        <f>'Weekly Menus'!C14</f>
        <v>Milk Selection</v>
      </c>
      <c r="B94" s="120"/>
      <c r="C94" s="96" t="str">
        <f>'9-12'!B71</f>
        <v xml:space="preserve">8 oz. </v>
      </c>
      <c r="D94" s="122"/>
      <c r="E94" s="123"/>
      <c r="F94" s="124"/>
      <c r="G94" s="106">
        <f>'9-12'!C71</f>
        <v>0</v>
      </c>
      <c r="H94" s="104">
        <f>'9-12'!D71</f>
        <v>0</v>
      </c>
      <c r="I94" s="104">
        <f>'9-12'!E71</f>
        <v>0</v>
      </c>
      <c r="J94" s="104">
        <f>'9-12'!G71</f>
        <v>0</v>
      </c>
      <c r="K94" s="104">
        <f>'9-12'!H71</f>
        <v>0</v>
      </c>
      <c r="L94" s="104">
        <f>'9-12'!I71</f>
        <v>0</v>
      </c>
      <c r="M94" s="104">
        <f>'9-12'!J71</f>
        <v>0</v>
      </c>
      <c r="N94" s="104">
        <f>'9-12'!K71</f>
        <v>0</v>
      </c>
      <c r="O94" s="104">
        <f>'9-12'!L71</f>
        <v>0</v>
      </c>
      <c r="P94" s="107">
        <f t="shared" si="6"/>
        <v>0</v>
      </c>
      <c r="Q94" s="205"/>
      <c r="R94" s="205"/>
      <c r="S94" s="206"/>
      <c r="T94" s="207"/>
      <c r="U94" s="205"/>
      <c r="V94" s="206"/>
      <c r="W94" s="211"/>
      <c r="X94" s="212"/>
      <c r="Y94" s="212"/>
      <c r="Z94" s="213"/>
    </row>
    <row r="95" spans="1:26" s="100" customFormat="1" ht="24" customHeight="1" x14ac:dyDescent="0.3">
      <c r="A95" s="160">
        <f>'Weekly Menus'!C15</f>
        <v>0</v>
      </c>
      <c r="B95" s="120"/>
      <c r="C95" s="96">
        <f>'9-12'!B72</f>
        <v>0</v>
      </c>
      <c r="D95" s="122"/>
      <c r="E95" s="123"/>
      <c r="F95" s="124"/>
      <c r="G95" s="106">
        <f>'9-12'!C72</f>
        <v>0</v>
      </c>
      <c r="H95" s="104">
        <f>'9-12'!D72</f>
        <v>0</v>
      </c>
      <c r="I95" s="104">
        <f>'9-12'!E72</f>
        <v>0</v>
      </c>
      <c r="J95" s="104">
        <f>'9-12'!G72</f>
        <v>0</v>
      </c>
      <c r="K95" s="104">
        <f>'9-12'!H72</f>
        <v>0</v>
      </c>
      <c r="L95" s="104">
        <f>'9-12'!I72</f>
        <v>0</v>
      </c>
      <c r="M95" s="104">
        <f>'9-12'!J72</f>
        <v>0</v>
      </c>
      <c r="N95" s="104">
        <f>'9-12'!K72</f>
        <v>0</v>
      </c>
      <c r="O95" s="104">
        <f>'9-12'!L72</f>
        <v>0</v>
      </c>
      <c r="P95" s="107">
        <f t="shared" si="6"/>
        <v>0</v>
      </c>
      <c r="Q95" s="205"/>
      <c r="R95" s="205"/>
      <c r="S95" s="206"/>
      <c r="T95" s="207"/>
      <c r="U95" s="205"/>
      <c r="V95" s="206"/>
      <c r="W95" s="211"/>
      <c r="X95" s="212"/>
      <c r="Y95" s="212"/>
      <c r="Z95" s="213"/>
    </row>
    <row r="96" spans="1:26" s="100" customFormat="1" ht="24" customHeight="1" x14ac:dyDescent="0.3">
      <c r="A96" s="160">
        <f>'Weekly Menus'!C16</f>
        <v>0</v>
      </c>
      <c r="B96" s="120"/>
      <c r="C96" s="96">
        <f>'9-12'!B73</f>
        <v>0</v>
      </c>
      <c r="D96" s="122"/>
      <c r="E96" s="123"/>
      <c r="F96" s="124"/>
      <c r="G96" s="106">
        <f>'9-12'!C73</f>
        <v>0</v>
      </c>
      <c r="H96" s="104">
        <f>'9-12'!D73</f>
        <v>0</v>
      </c>
      <c r="I96" s="104">
        <f>'9-12'!E73</f>
        <v>0</v>
      </c>
      <c r="J96" s="104">
        <f>'9-12'!G73</f>
        <v>0</v>
      </c>
      <c r="K96" s="104">
        <f>'9-12'!H73</f>
        <v>0</v>
      </c>
      <c r="L96" s="104">
        <f>'9-12'!I73</f>
        <v>0</v>
      </c>
      <c r="M96" s="104">
        <f>'9-12'!J73</f>
        <v>0</v>
      </c>
      <c r="N96" s="104">
        <f>'9-12'!K73</f>
        <v>0</v>
      </c>
      <c r="O96" s="104">
        <f>'9-12'!L73</f>
        <v>0</v>
      </c>
      <c r="P96" s="107">
        <f t="shared" si="6"/>
        <v>0</v>
      </c>
      <c r="Q96" s="205"/>
      <c r="R96" s="205"/>
      <c r="S96" s="206"/>
      <c r="T96" s="207"/>
      <c r="U96" s="205"/>
      <c r="V96" s="206"/>
      <c r="W96" s="211"/>
      <c r="X96" s="212"/>
      <c r="Y96" s="212"/>
      <c r="Z96" s="213"/>
    </row>
    <row r="97" spans="1:26" s="100" customFormat="1" ht="24" customHeight="1" x14ac:dyDescent="0.3">
      <c r="A97" s="160">
        <f>'Weekly Menus'!C17</f>
        <v>0</v>
      </c>
      <c r="B97" s="120"/>
      <c r="C97" s="96">
        <f>'9-12'!B74</f>
        <v>0</v>
      </c>
      <c r="D97" s="122"/>
      <c r="E97" s="123"/>
      <c r="F97" s="124"/>
      <c r="G97" s="106">
        <f>'9-12'!C74</f>
        <v>0</v>
      </c>
      <c r="H97" s="104">
        <f>'9-12'!D74</f>
        <v>0</v>
      </c>
      <c r="I97" s="104">
        <f>'9-12'!E74</f>
        <v>0</v>
      </c>
      <c r="J97" s="104">
        <f>'9-12'!G74</f>
        <v>0</v>
      </c>
      <c r="K97" s="104">
        <f>'9-12'!H74</f>
        <v>0</v>
      </c>
      <c r="L97" s="104">
        <f>'9-12'!I74</f>
        <v>0</v>
      </c>
      <c r="M97" s="104">
        <f>'9-12'!J74</f>
        <v>0</v>
      </c>
      <c r="N97" s="104">
        <f>'9-12'!K74</f>
        <v>0</v>
      </c>
      <c r="O97" s="104">
        <f>'9-12'!L74</f>
        <v>0</v>
      </c>
      <c r="P97" s="107">
        <f t="shared" si="6"/>
        <v>0</v>
      </c>
      <c r="Q97" s="205"/>
      <c r="R97" s="205"/>
      <c r="S97" s="206"/>
      <c r="T97" s="207"/>
      <c r="U97" s="205"/>
      <c r="V97" s="206"/>
      <c r="W97" s="208"/>
      <c r="X97" s="208"/>
      <c r="Y97" s="208"/>
      <c r="Z97" s="209"/>
    </row>
    <row r="98" spans="1:26" s="100" customFormat="1" ht="24" customHeight="1" x14ac:dyDescent="0.3">
      <c r="A98" s="160">
        <f>'Weekly Menus'!C18</f>
        <v>0</v>
      </c>
      <c r="B98" s="120"/>
      <c r="C98" s="96">
        <f>'9-12'!B75</f>
        <v>0</v>
      </c>
      <c r="D98" s="122"/>
      <c r="E98" s="123"/>
      <c r="F98" s="124"/>
      <c r="G98" s="106">
        <f>'9-12'!C75</f>
        <v>0</v>
      </c>
      <c r="H98" s="104">
        <f>'9-12'!D75</f>
        <v>0</v>
      </c>
      <c r="I98" s="104">
        <f>'9-12'!E75</f>
        <v>0</v>
      </c>
      <c r="J98" s="104">
        <f>'9-12'!G75</f>
        <v>0</v>
      </c>
      <c r="K98" s="104">
        <f>'9-12'!H75</f>
        <v>0</v>
      </c>
      <c r="L98" s="104">
        <f>'9-12'!I75</f>
        <v>0</v>
      </c>
      <c r="M98" s="104">
        <f>'9-12'!J75</f>
        <v>0</v>
      </c>
      <c r="N98" s="104">
        <f>'9-12'!K75</f>
        <v>0</v>
      </c>
      <c r="O98" s="104">
        <f>'9-12'!L75</f>
        <v>0</v>
      </c>
      <c r="P98" s="107">
        <f t="shared" si="6"/>
        <v>0</v>
      </c>
      <c r="Q98" s="205"/>
      <c r="R98" s="205"/>
      <c r="S98" s="206"/>
      <c r="T98" s="207"/>
      <c r="U98" s="205"/>
      <c r="V98" s="206"/>
      <c r="W98" s="208"/>
      <c r="X98" s="208"/>
      <c r="Y98" s="208"/>
      <c r="Z98" s="209"/>
    </row>
    <row r="99" spans="1:26" s="100" customFormat="1" ht="24" customHeight="1" x14ac:dyDescent="0.3">
      <c r="A99" s="160">
        <f>'Weekly Menus'!C19</f>
        <v>0</v>
      </c>
      <c r="B99" s="120"/>
      <c r="C99" s="96">
        <f>'9-12'!B76</f>
        <v>0</v>
      </c>
      <c r="D99" s="122"/>
      <c r="E99" s="123"/>
      <c r="F99" s="124"/>
      <c r="G99" s="106">
        <f>'9-12'!C76</f>
        <v>0</v>
      </c>
      <c r="H99" s="104">
        <f>'9-12'!D76</f>
        <v>0</v>
      </c>
      <c r="I99" s="104">
        <f>'9-12'!E76</f>
        <v>0</v>
      </c>
      <c r="J99" s="104">
        <f>'9-12'!G76</f>
        <v>0</v>
      </c>
      <c r="K99" s="104">
        <f>'9-12'!H76</f>
        <v>0</v>
      </c>
      <c r="L99" s="104">
        <f>'9-12'!I76</f>
        <v>0</v>
      </c>
      <c r="M99" s="104">
        <f>'9-12'!J76</f>
        <v>0</v>
      </c>
      <c r="N99" s="104">
        <f>'9-12'!K76</f>
        <v>0</v>
      </c>
      <c r="O99" s="104">
        <f>'9-12'!L76</f>
        <v>0</v>
      </c>
      <c r="P99" s="107">
        <f t="shared" si="6"/>
        <v>0</v>
      </c>
      <c r="Q99" s="205"/>
      <c r="R99" s="205"/>
      <c r="S99" s="206"/>
      <c r="T99" s="207"/>
      <c r="U99" s="205"/>
      <c r="V99" s="206"/>
      <c r="W99" s="208"/>
      <c r="X99" s="208"/>
      <c r="Y99" s="208"/>
      <c r="Z99" s="209"/>
    </row>
    <row r="100" spans="1:26" s="100" customFormat="1" ht="24" customHeight="1" x14ac:dyDescent="0.3">
      <c r="A100" s="160">
        <f>'Weekly Menus'!C20</f>
        <v>0</v>
      </c>
      <c r="B100" s="120"/>
      <c r="C100" s="96">
        <f>'9-12'!B77</f>
        <v>0</v>
      </c>
      <c r="D100" s="122"/>
      <c r="E100" s="123"/>
      <c r="F100" s="124"/>
      <c r="G100" s="106">
        <f>'9-12'!C77</f>
        <v>0</v>
      </c>
      <c r="H100" s="104">
        <f>'9-12'!D77</f>
        <v>0</v>
      </c>
      <c r="I100" s="104">
        <f>'9-12'!E77</f>
        <v>0</v>
      </c>
      <c r="J100" s="104">
        <f>'9-12'!G77</f>
        <v>0</v>
      </c>
      <c r="K100" s="104">
        <f>'9-12'!H77</f>
        <v>0</v>
      </c>
      <c r="L100" s="104">
        <f>'9-12'!I77</f>
        <v>0</v>
      </c>
      <c r="M100" s="104">
        <f>'9-12'!J77</f>
        <v>0</v>
      </c>
      <c r="N100" s="104">
        <f>'9-12'!K77</f>
        <v>0</v>
      </c>
      <c r="O100" s="104">
        <f>'9-12'!L77</f>
        <v>0</v>
      </c>
      <c r="P100" s="107">
        <f t="shared" si="6"/>
        <v>0</v>
      </c>
      <c r="Q100" s="205"/>
      <c r="R100" s="205"/>
      <c r="S100" s="206"/>
      <c r="T100" s="207"/>
      <c r="U100" s="205"/>
      <c r="V100" s="206"/>
      <c r="W100" s="208"/>
      <c r="X100" s="208"/>
      <c r="Y100" s="208"/>
      <c r="Z100" s="209"/>
    </row>
    <row r="101" spans="1:26" s="100" customFormat="1" ht="24" customHeight="1" x14ac:dyDescent="0.3">
      <c r="A101" s="160">
        <f>'Weekly Menus'!C21</f>
        <v>0</v>
      </c>
      <c r="B101" s="120"/>
      <c r="C101" s="96">
        <f>'9-12'!B78</f>
        <v>0</v>
      </c>
      <c r="D101" s="122"/>
      <c r="E101" s="123"/>
      <c r="F101" s="124"/>
      <c r="G101" s="106">
        <f>'9-12'!C78</f>
        <v>0</v>
      </c>
      <c r="H101" s="104">
        <f>'9-12'!D78</f>
        <v>0</v>
      </c>
      <c r="I101" s="104">
        <f>'9-12'!E78</f>
        <v>0</v>
      </c>
      <c r="J101" s="104">
        <f>'9-12'!G78</f>
        <v>0</v>
      </c>
      <c r="K101" s="104">
        <f>'9-12'!H78</f>
        <v>0</v>
      </c>
      <c r="L101" s="104">
        <f>'9-12'!I78</f>
        <v>0</v>
      </c>
      <c r="M101" s="104">
        <f>'9-12'!J78</f>
        <v>0</v>
      </c>
      <c r="N101" s="104">
        <f>'9-12'!K78</f>
        <v>0</v>
      </c>
      <c r="O101" s="104">
        <f>'9-12'!L78</f>
        <v>0</v>
      </c>
      <c r="P101" s="107">
        <f t="shared" si="6"/>
        <v>0</v>
      </c>
      <c r="Q101" s="205"/>
      <c r="R101" s="205"/>
      <c r="S101" s="206"/>
      <c r="T101" s="207"/>
      <c r="U101" s="205"/>
      <c r="V101" s="206"/>
      <c r="W101" s="208"/>
      <c r="X101" s="208"/>
      <c r="Y101" s="208"/>
      <c r="Z101" s="209"/>
    </row>
    <row r="102" spans="1:26" s="100" customFormat="1" ht="24" customHeight="1" x14ac:dyDescent="0.3">
      <c r="A102" s="160">
        <f>'Weekly Menus'!C22</f>
        <v>0</v>
      </c>
      <c r="B102" s="120"/>
      <c r="C102" s="96">
        <f>'9-12'!B79</f>
        <v>0</v>
      </c>
      <c r="D102" s="122"/>
      <c r="E102" s="123"/>
      <c r="F102" s="124"/>
      <c r="G102" s="106">
        <f>'9-12'!C79</f>
        <v>0</v>
      </c>
      <c r="H102" s="104">
        <f>'9-12'!D79</f>
        <v>0</v>
      </c>
      <c r="I102" s="104">
        <f>'9-12'!E79</f>
        <v>0</v>
      </c>
      <c r="J102" s="104">
        <f>'9-12'!G79</f>
        <v>0</v>
      </c>
      <c r="K102" s="104">
        <f>'9-12'!H79</f>
        <v>0</v>
      </c>
      <c r="L102" s="104">
        <f>'9-12'!I79</f>
        <v>0</v>
      </c>
      <c r="M102" s="104">
        <f>'9-12'!J79</f>
        <v>0</v>
      </c>
      <c r="N102" s="104">
        <f>'9-12'!K79</f>
        <v>0</v>
      </c>
      <c r="O102" s="104">
        <f>'9-12'!L79</f>
        <v>0</v>
      </c>
      <c r="P102" s="107">
        <f t="shared" si="6"/>
        <v>0</v>
      </c>
      <c r="Q102" s="205"/>
      <c r="R102" s="205"/>
      <c r="S102" s="206"/>
      <c r="T102" s="207"/>
      <c r="U102" s="205"/>
      <c r="V102" s="206"/>
      <c r="W102" s="208"/>
      <c r="X102" s="208"/>
      <c r="Y102" s="208"/>
      <c r="Z102" s="209"/>
    </row>
    <row r="103" spans="1:26" s="100" customFormat="1" ht="24" customHeight="1" x14ac:dyDescent="0.3">
      <c r="A103" s="160">
        <f>'Weekly Menus'!C23</f>
        <v>0</v>
      </c>
      <c r="B103" s="120"/>
      <c r="C103" s="96">
        <f>'9-12'!B80</f>
        <v>0</v>
      </c>
      <c r="D103" s="122"/>
      <c r="E103" s="123"/>
      <c r="F103" s="124"/>
      <c r="G103" s="106">
        <f>'9-12'!C80</f>
        <v>0</v>
      </c>
      <c r="H103" s="104">
        <f>'9-12'!D80</f>
        <v>0</v>
      </c>
      <c r="I103" s="104">
        <f>'9-12'!E80</f>
        <v>0</v>
      </c>
      <c r="J103" s="104">
        <f>'9-12'!G80</f>
        <v>0</v>
      </c>
      <c r="K103" s="104">
        <f>'9-12'!H80</f>
        <v>0</v>
      </c>
      <c r="L103" s="104">
        <f>'9-12'!I80</f>
        <v>0</v>
      </c>
      <c r="M103" s="104">
        <f>'9-12'!J80</f>
        <v>0</v>
      </c>
      <c r="N103" s="104">
        <f>'9-12'!K80</f>
        <v>0</v>
      </c>
      <c r="O103" s="104">
        <f>'9-12'!L80</f>
        <v>0</v>
      </c>
      <c r="P103" s="107">
        <f t="shared" si="6"/>
        <v>0</v>
      </c>
      <c r="Q103" s="205"/>
      <c r="R103" s="205"/>
      <c r="S103" s="206"/>
      <c r="T103" s="207"/>
      <c r="U103" s="205"/>
      <c r="V103" s="206"/>
      <c r="W103" s="208"/>
      <c r="X103" s="208"/>
      <c r="Y103" s="208"/>
      <c r="Z103" s="209"/>
    </row>
    <row r="104" spans="1:26" s="100" customFormat="1" ht="24" customHeight="1" thickBot="1" x14ac:dyDescent="0.35">
      <c r="A104" s="160">
        <f>'Weekly Menus'!C24</f>
        <v>0</v>
      </c>
      <c r="B104" s="120"/>
      <c r="C104" s="96">
        <f>'9-12'!B81</f>
        <v>0</v>
      </c>
      <c r="D104" s="122"/>
      <c r="E104" s="123"/>
      <c r="F104" s="124"/>
      <c r="G104" s="106">
        <f>'9-12'!C81</f>
        <v>0</v>
      </c>
      <c r="H104" s="104">
        <f>'9-12'!D81</f>
        <v>0</v>
      </c>
      <c r="I104" s="104">
        <f>'9-12'!E81</f>
        <v>0</v>
      </c>
      <c r="J104" s="104">
        <f>'9-12'!G81</f>
        <v>0</v>
      </c>
      <c r="K104" s="104">
        <f>'9-12'!H81</f>
        <v>0</v>
      </c>
      <c r="L104" s="104">
        <f>'9-12'!I81</f>
        <v>0</v>
      </c>
      <c r="M104" s="104">
        <f>'9-12'!J81</f>
        <v>0</v>
      </c>
      <c r="N104" s="104">
        <f>'9-12'!K81</f>
        <v>0</v>
      </c>
      <c r="O104" s="104">
        <f>'9-12'!L81</f>
        <v>0</v>
      </c>
      <c r="P104" s="107">
        <f t="shared" si="6"/>
        <v>0</v>
      </c>
      <c r="Q104" s="205"/>
      <c r="R104" s="205"/>
      <c r="S104" s="206"/>
      <c r="T104" s="207"/>
      <c r="U104" s="205"/>
      <c r="V104" s="206"/>
      <c r="W104" s="208"/>
      <c r="X104" s="208"/>
      <c r="Y104" s="208"/>
      <c r="Z104" s="209"/>
    </row>
    <row r="105" spans="1:26" s="100" customFormat="1" ht="24" customHeight="1" x14ac:dyDescent="0.3">
      <c r="A105" s="190" t="s">
        <v>57</v>
      </c>
      <c r="B105" s="191"/>
      <c r="C105" s="191"/>
      <c r="D105" s="191"/>
      <c r="E105" s="191"/>
      <c r="F105" s="191"/>
      <c r="G105" s="108"/>
      <c r="H105" s="108"/>
      <c r="I105" s="108"/>
      <c r="J105" s="108"/>
      <c r="K105" s="108"/>
      <c r="L105" s="108"/>
      <c r="M105" s="108"/>
      <c r="N105" s="108"/>
      <c r="O105" s="108"/>
      <c r="P105" s="109"/>
      <c r="Q105" s="192" t="s">
        <v>59</v>
      </c>
      <c r="R105" s="193"/>
      <c r="S105" s="193"/>
      <c r="T105" s="193"/>
      <c r="U105" s="193"/>
      <c r="V105" s="193"/>
      <c r="W105" s="193"/>
      <c r="X105" s="193"/>
      <c r="Y105" s="193"/>
      <c r="Z105" s="194"/>
    </row>
    <row r="106" spans="1:26" s="100" customFormat="1" ht="24" customHeight="1" x14ac:dyDescent="0.3">
      <c r="A106" s="201" t="s">
        <v>56</v>
      </c>
      <c r="B106" s="202"/>
      <c r="C106" s="202"/>
      <c r="D106" s="202"/>
      <c r="E106" s="202"/>
      <c r="F106" s="202"/>
      <c r="G106" s="102">
        <f>FLOOR(SUM(G87:G104),0.25)</f>
        <v>2</v>
      </c>
      <c r="H106" s="102">
        <f>FLOOR(SUM(H87:H104),0.25)</f>
        <v>2</v>
      </c>
      <c r="I106" s="102">
        <f t="shared" ref="I106:P106" si="7">SUM(I87:I104)</f>
        <v>1</v>
      </c>
      <c r="J106" s="102">
        <f t="shared" si="7"/>
        <v>0</v>
      </c>
      <c r="K106" s="102">
        <f t="shared" si="7"/>
        <v>0.5</v>
      </c>
      <c r="L106" s="102">
        <f t="shared" si="7"/>
        <v>0</v>
      </c>
      <c r="M106" s="102">
        <f t="shared" si="7"/>
        <v>0</v>
      </c>
      <c r="N106" s="102">
        <f t="shared" si="7"/>
        <v>0.5</v>
      </c>
      <c r="O106" s="102">
        <f t="shared" si="7"/>
        <v>0</v>
      </c>
      <c r="P106" s="110">
        <f t="shared" si="7"/>
        <v>1</v>
      </c>
      <c r="Q106" s="195"/>
      <c r="R106" s="196"/>
      <c r="S106" s="196"/>
      <c r="T106" s="196"/>
      <c r="U106" s="196"/>
      <c r="V106" s="196"/>
      <c r="W106" s="196"/>
      <c r="X106" s="196"/>
      <c r="Y106" s="196"/>
      <c r="Z106" s="197"/>
    </row>
    <row r="107" spans="1:26" s="100" customFormat="1" ht="24" customHeight="1" thickBot="1" x14ac:dyDescent="0.35">
      <c r="A107" s="203" t="s">
        <v>64</v>
      </c>
      <c r="B107" s="204"/>
      <c r="C107" s="204"/>
      <c r="D107" s="204"/>
      <c r="E107" s="204"/>
      <c r="F107" s="204"/>
      <c r="G107" s="103">
        <f t="shared" ref="G107:P107" si="8">SUM(G34,G70,G106)</f>
        <v>6</v>
      </c>
      <c r="H107" s="103">
        <f t="shared" si="8"/>
        <v>7</v>
      </c>
      <c r="I107" s="103">
        <f t="shared" si="8"/>
        <v>3</v>
      </c>
      <c r="J107" s="103">
        <f t="shared" si="8"/>
        <v>0.5</v>
      </c>
      <c r="K107" s="103">
        <f t="shared" si="8"/>
        <v>1.25</v>
      </c>
      <c r="L107" s="103">
        <f t="shared" si="8"/>
        <v>0</v>
      </c>
      <c r="M107" s="103">
        <f t="shared" si="8"/>
        <v>0</v>
      </c>
      <c r="N107" s="103">
        <f t="shared" si="8"/>
        <v>1</v>
      </c>
      <c r="O107" s="103">
        <f t="shared" si="8"/>
        <v>0</v>
      </c>
      <c r="P107" s="111">
        <f t="shared" si="8"/>
        <v>2.75</v>
      </c>
      <c r="Q107" s="198"/>
      <c r="R107" s="199"/>
      <c r="S107" s="199"/>
      <c r="T107" s="199"/>
      <c r="U107" s="199"/>
      <c r="V107" s="199"/>
      <c r="W107" s="199"/>
      <c r="X107" s="199"/>
      <c r="Y107" s="199"/>
      <c r="Z107" s="200"/>
    </row>
    <row r="108" spans="1:26" s="100" customFormat="1" ht="15" customHeight="1" thickBot="1" x14ac:dyDescent="0.35">
      <c r="A108" s="89"/>
      <c r="B108" s="31"/>
      <c r="C108" s="31"/>
      <c r="D108" s="91"/>
      <c r="E108" s="91"/>
      <c r="F108" s="89"/>
      <c r="G108" s="89"/>
      <c r="H108" s="31"/>
      <c r="I108" s="91"/>
      <c r="J108" s="91"/>
      <c r="K108" s="91"/>
      <c r="L108" s="30"/>
    </row>
    <row r="109" spans="1:26" s="100" customFormat="1" ht="24" customHeight="1" x14ac:dyDescent="0.3">
      <c r="A109" s="299" t="s">
        <v>71</v>
      </c>
      <c r="B109" s="300"/>
      <c r="C109" s="300"/>
      <c r="D109" s="300"/>
      <c r="E109" s="300"/>
      <c r="F109" s="300"/>
      <c r="G109" s="300"/>
      <c r="H109" s="300"/>
      <c r="I109" s="300"/>
      <c r="J109" s="300"/>
      <c r="K109" s="300"/>
      <c r="L109" s="300"/>
      <c r="M109" s="300"/>
      <c r="N109" s="300"/>
      <c r="O109" s="300"/>
      <c r="P109" s="300"/>
      <c r="Q109" s="300"/>
      <c r="R109" s="300"/>
      <c r="S109" s="300"/>
      <c r="T109" s="300"/>
      <c r="U109" s="300"/>
      <c r="V109" s="300"/>
      <c r="W109" s="300"/>
      <c r="X109" s="300"/>
      <c r="Y109" s="300"/>
      <c r="Z109" s="301"/>
    </row>
    <row r="110" spans="1:26" s="100" customFormat="1" ht="15" customHeight="1" x14ac:dyDescent="0.3">
      <c r="A110" s="138"/>
      <c r="B110" s="139"/>
      <c r="C110" s="139"/>
      <c r="D110" s="139"/>
      <c r="E110" s="139"/>
      <c r="F110" s="139"/>
      <c r="G110" s="139"/>
      <c r="H110" s="139"/>
      <c r="I110" s="139"/>
      <c r="J110" s="139"/>
      <c r="K110" s="139"/>
      <c r="L110" s="139"/>
      <c r="M110" s="139"/>
      <c r="N110" s="140"/>
      <c r="O110" s="140"/>
      <c r="P110" s="140"/>
      <c r="Q110" s="141"/>
      <c r="R110" s="141"/>
      <c r="S110" s="141"/>
      <c r="T110" s="141"/>
      <c r="U110" s="141"/>
      <c r="V110" s="141"/>
      <c r="W110" s="141"/>
      <c r="X110" s="141"/>
      <c r="Y110" s="141"/>
      <c r="Z110" s="142"/>
    </row>
    <row r="111" spans="1:26" s="100" customFormat="1" ht="15" customHeight="1" x14ac:dyDescent="0.3">
      <c r="A111" s="158" t="s">
        <v>61</v>
      </c>
      <c r="B111" s="144" t="s">
        <v>8</v>
      </c>
      <c r="C111" s="145"/>
      <c r="D111" s="139"/>
      <c r="E111" s="145"/>
      <c r="F111" s="145"/>
      <c r="G111" s="146"/>
      <c r="H111" s="146"/>
      <c r="I111" s="146"/>
      <c r="J111" s="146"/>
      <c r="K111" s="139"/>
      <c r="L111" s="139"/>
      <c r="M111" s="139"/>
      <c r="N111" s="140"/>
      <c r="O111" s="140"/>
      <c r="P111" s="140"/>
      <c r="Q111" s="146"/>
      <c r="R111" s="146"/>
      <c r="S111" s="146"/>
      <c r="T111" s="146"/>
      <c r="U111" s="146"/>
      <c r="V111" s="146"/>
      <c r="W111" s="146"/>
      <c r="X111" s="146"/>
      <c r="Y111" s="146"/>
      <c r="Z111" s="147"/>
    </row>
    <row r="112" spans="1:26" s="100" customFormat="1" ht="15" customHeight="1" x14ac:dyDescent="0.3">
      <c r="A112" s="158"/>
      <c r="B112" s="145"/>
      <c r="C112" s="145"/>
      <c r="D112" s="145"/>
      <c r="E112" s="145"/>
      <c r="F112" s="145"/>
      <c r="G112" s="145"/>
      <c r="H112" s="144"/>
      <c r="I112" s="145"/>
      <c r="J112" s="139"/>
      <c r="K112" s="139"/>
      <c r="L112" s="139"/>
      <c r="M112" s="139"/>
      <c r="N112" s="140"/>
      <c r="O112" s="140"/>
      <c r="P112" s="140"/>
      <c r="Q112" s="146"/>
      <c r="R112" s="146"/>
      <c r="S112" s="146"/>
      <c r="T112" s="146"/>
      <c r="U112" s="146"/>
      <c r="V112" s="146"/>
      <c r="W112" s="146"/>
      <c r="X112" s="146"/>
      <c r="Y112" s="146"/>
      <c r="Z112" s="147"/>
    </row>
    <row r="113" spans="1:26" s="100" customFormat="1" ht="15" customHeight="1" thickBot="1" x14ac:dyDescent="0.35">
      <c r="A113" s="158" t="s">
        <v>58</v>
      </c>
      <c r="B113" s="145"/>
      <c r="C113" s="145"/>
      <c r="D113" s="145"/>
      <c r="E113" s="145"/>
      <c r="F113" s="145"/>
      <c r="G113" s="145"/>
      <c r="H113" s="144"/>
      <c r="I113" s="145"/>
      <c r="J113" s="139"/>
      <c r="K113" s="139"/>
      <c r="L113" s="139"/>
      <c r="M113" s="139"/>
      <c r="N113" s="140"/>
      <c r="O113" s="140"/>
      <c r="P113" s="140"/>
      <c r="Q113" s="146"/>
      <c r="R113" s="146"/>
      <c r="S113" s="146"/>
      <c r="T113" s="146"/>
      <c r="U113" s="146"/>
      <c r="V113" s="146"/>
      <c r="W113" s="146"/>
      <c r="X113" s="146"/>
      <c r="Y113" s="146"/>
      <c r="Z113" s="147"/>
    </row>
    <row r="114" spans="1:26" s="100" customFormat="1" ht="15" customHeight="1" thickBot="1" x14ac:dyDescent="0.35">
      <c r="A114" s="158"/>
      <c r="B114" s="145"/>
      <c r="C114" s="145"/>
      <c r="D114" s="145"/>
      <c r="E114" s="289" t="s">
        <v>54</v>
      </c>
      <c r="F114" s="290"/>
      <c r="G114" s="290"/>
      <c r="H114" s="290"/>
      <c r="I114" s="290"/>
      <c r="J114" s="290"/>
      <c r="K114" s="290"/>
      <c r="L114" s="290"/>
      <c r="M114" s="291"/>
      <c r="N114" s="139"/>
      <c r="O114" s="139"/>
      <c r="P114" s="292" t="s">
        <v>55</v>
      </c>
      <c r="Q114" s="293"/>
      <c r="R114" s="293"/>
      <c r="S114" s="293"/>
      <c r="T114" s="293"/>
      <c r="U114" s="293"/>
      <c r="V114" s="293"/>
      <c r="W114" s="293"/>
      <c r="X114" s="294"/>
      <c r="Y114" s="146"/>
      <c r="Z114" s="147"/>
    </row>
    <row r="115" spans="1:26" s="100" customFormat="1" ht="15" customHeight="1" x14ac:dyDescent="0.3">
      <c r="A115" s="159" t="s">
        <v>128</v>
      </c>
      <c r="B115" s="148"/>
      <c r="C115" s="148"/>
      <c r="D115" s="149"/>
      <c r="E115" s="268"/>
      <c r="F115" s="269"/>
      <c r="G115" s="269"/>
      <c r="H115" s="272" t="s">
        <v>130</v>
      </c>
      <c r="I115" s="272"/>
      <c r="J115" s="274" t="s">
        <v>25</v>
      </c>
      <c r="K115" s="274"/>
      <c r="L115" s="274" t="s">
        <v>26</v>
      </c>
      <c r="M115" s="276"/>
      <c r="N115" s="150"/>
      <c r="O115" s="151"/>
      <c r="P115" s="278"/>
      <c r="Q115" s="279"/>
      <c r="R115" s="280"/>
      <c r="S115" s="284" t="s">
        <v>130</v>
      </c>
      <c r="T115" s="284"/>
      <c r="U115" s="295" t="s">
        <v>25</v>
      </c>
      <c r="V115" s="295"/>
      <c r="W115" s="295" t="s">
        <v>26</v>
      </c>
      <c r="X115" s="297"/>
      <c r="Y115" s="146"/>
      <c r="Z115" s="147"/>
    </row>
    <row r="116" spans="1:26" s="100" customFormat="1" ht="15" customHeight="1" x14ac:dyDescent="0.3">
      <c r="A116" s="159" t="s">
        <v>129</v>
      </c>
      <c r="B116" s="148"/>
      <c r="C116" s="148"/>
      <c r="D116" s="149"/>
      <c r="E116" s="270"/>
      <c r="F116" s="271"/>
      <c r="G116" s="271"/>
      <c r="H116" s="273"/>
      <c r="I116" s="273"/>
      <c r="J116" s="275"/>
      <c r="K116" s="275"/>
      <c r="L116" s="275"/>
      <c r="M116" s="277"/>
      <c r="N116" s="152"/>
      <c r="O116" s="152"/>
      <c r="P116" s="281"/>
      <c r="Q116" s="282"/>
      <c r="R116" s="283"/>
      <c r="S116" s="285"/>
      <c r="T116" s="285"/>
      <c r="U116" s="296"/>
      <c r="V116" s="296"/>
      <c r="W116" s="296"/>
      <c r="X116" s="298"/>
      <c r="Y116" s="146"/>
      <c r="Z116" s="147"/>
    </row>
    <row r="117" spans="1:26" s="100" customFormat="1" ht="15" customHeight="1" x14ac:dyDescent="0.3">
      <c r="A117" s="143"/>
      <c r="B117" s="145"/>
      <c r="C117" s="145"/>
      <c r="D117" s="145"/>
      <c r="E117" s="254" t="s">
        <v>51</v>
      </c>
      <c r="F117" s="255"/>
      <c r="G117" s="255"/>
      <c r="H117" s="267" t="s">
        <v>24</v>
      </c>
      <c r="I117" s="267"/>
      <c r="J117" s="258"/>
      <c r="K117" s="258"/>
      <c r="L117" s="259"/>
      <c r="M117" s="260"/>
      <c r="N117" s="152"/>
      <c r="O117" s="152"/>
      <c r="P117" s="261" t="s">
        <v>51</v>
      </c>
      <c r="Q117" s="262"/>
      <c r="R117" s="262"/>
      <c r="S117" s="267" t="s">
        <v>24</v>
      </c>
      <c r="T117" s="267"/>
      <c r="U117" s="241"/>
      <c r="V117" s="242"/>
      <c r="W117" s="241"/>
      <c r="X117" s="243"/>
      <c r="Y117" s="146"/>
      <c r="Z117" s="147"/>
    </row>
    <row r="118" spans="1:26" s="100" customFormat="1" ht="15" customHeight="1" x14ac:dyDescent="0.3">
      <c r="A118" s="153"/>
      <c r="B118" s="146"/>
      <c r="C118" s="146"/>
      <c r="D118" s="146"/>
      <c r="E118" s="254" t="s">
        <v>52</v>
      </c>
      <c r="F118" s="255"/>
      <c r="G118" s="255"/>
      <c r="H118" s="256"/>
      <c r="I118" s="256"/>
      <c r="J118" s="258"/>
      <c r="K118" s="258"/>
      <c r="L118" s="259"/>
      <c r="M118" s="260"/>
      <c r="N118" s="152"/>
      <c r="O118" s="152"/>
      <c r="P118" s="261" t="s">
        <v>52</v>
      </c>
      <c r="Q118" s="262"/>
      <c r="R118" s="262"/>
      <c r="S118" s="263"/>
      <c r="T118" s="264"/>
      <c r="U118" s="241"/>
      <c r="V118" s="242"/>
      <c r="W118" s="241"/>
      <c r="X118" s="243"/>
      <c r="Y118" s="146"/>
      <c r="Z118" s="147"/>
    </row>
    <row r="119" spans="1:26" s="100" customFormat="1" ht="15" customHeight="1" thickBot="1" x14ac:dyDescent="0.35">
      <c r="A119" s="153"/>
      <c r="B119" s="146"/>
      <c r="C119" s="146"/>
      <c r="D119" s="146"/>
      <c r="E119" s="244" t="s">
        <v>53</v>
      </c>
      <c r="F119" s="245"/>
      <c r="G119" s="245"/>
      <c r="H119" s="257"/>
      <c r="I119" s="257"/>
      <c r="J119" s="246"/>
      <c r="K119" s="246"/>
      <c r="L119" s="247"/>
      <c r="M119" s="248"/>
      <c r="N119" s="152"/>
      <c r="O119" s="152"/>
      <c r="P119" s="249" t="s">
        <v>53</v>
      </c>
      <c r="Q119" s="250"/>
      <c r="R119" s="250"/>
      <c r="S119" s="265"/>
      <c r="T119" s="266"/>
      <c r="U119" s="251"/>
      <c r="V119" s="252"/>
      <c r="W119" s="251"/>
      <c r="X119" s="253"/>
      <c r="Y119" s="146"/>
      <c r="Z119" s="147"/>
    </row>
    <row r="120" spans="1:26" s="100" customFormat="1" ht="15" customHeight="1" thickBot="1" x14ac:dyDescent="0.35">
      <c r="A120" s="154"/>
      <c r="B120" s="155"/>
      <c r="C120" s="155"/>
      <c r="D120" s="155"/>
      <c r="E120" s="155"/>
      <c r="F120" s="155"/>
      <c r="G120" s="155"/>
      <c r="H120" s="155"/>
      <c r="I120" s="155"/>
      <c r="J120" s="155"/>
      <c r="K120" s="155"/>
      <c r="L120" s="156"/>
      <c r="M120" s="156"/>
      <c r="N120" s="157"/>
      <c r="O120" s="157"/>
      <c r="P120" s="157"/>
      <c r="Q120" s="146"/>
      <c r="R120" s="146"/>
      <c r="S120" s="146"/>
      <c r="T120" s="146"/>
      <c r="U120" s="146"/>
      <c r="V120" s="146"/>
      <c r="W120" s="146"/>
      <c r="X120" s="146"/>
      <c r="Y120" s="146"/>
      <c r="Z120" s="147"/>
    </row>
    <row r="121" spans="1:26" s="100" customFormat="1" ht="15" customHeight="1" x14ac:dyDescent="0.3">
      <c r="A121" s="226" t="s">
        <v>65</v>
      </c>
      <c r="B121" s="228" t="s">
        <v>35</v>
      </c>
      <c r="C121" s="230" t="s">
        <v>45</v>
      </c>
      <c r="D121" s="232" t="s">
        <v>43</v>
      </c>
      <c r="E121" s="221"/>
      <c r="F121" s="233"/>
      <c r="G121" s="234" t="s">
        <v>46</v>
      </c>
      <c r="H121" s="235"/>
      <c r="I121" s="235"/>
      <c r="J121" s="235"/>
      <c r="K121" s="235"/>
      <c r="L121" s="235"/>
      <c r="M121" s="235"/>
      <c r="N121" s="235"/>
      <c r="O121" s="235"/>
      <c r="P121" s="236"/>
      <c r="Q121" s="237" t="s">
        <v>36</v>
      </c>
      <c r="R121" s="215"/>
      <c r="S121" s="238"/>
      <c r="T121" s="214" t="s">
        <v>37</v>
      </c>
      <c r="U121" s="215"/>
      <c r="V121" s="216"/>
      <c r="W121" s="220" t="s">
        <v>38</v>
      </c>
      <c r="X121" s="221"/>
      <c r="Y121" s="221"/>
      <c r="Z121" s="222"/>
    </row>
    <row r="122" spans="1:26" s="100" customFormat="1" ht="75" customHeight="1" x14ac:dyDescent="0.3">
      <c r="A122" s="227"/>
      <c r="B122" s="229"/>
      <c r="C122" s="231"/>
      <c r="D122" s="97" t="s">
        <v>39</v>
      </c>
      <c r="E122" s="98" t="s">
        <v>40</v>
      </c>
      <c r="F122" s="101" t="s">
        <v>41</v>
      </c>
      <c r="G122" s="94" t="s">
        <v>0</v>
      </c>
      <c r="H122" s="87" t="s">
        <v>72</v>
      </c>
      <c r="I122" s="87" t="s">
        <v>1</v>
      </c>
      <c r="J122" s="88" t="s">
        <v>47</v>
      </c>
      <c r="K122" s="88" t="s">
        <v>48</v>
      </c>
      <c r="L122" s="88" t="s">
        <v>2</v>
      </c>
      <c r="M122" s="88" t="s">
        <v>3</v>
      </c>
      <c r="N122" s="88" t="s">
        <v>4</v>
      </c>
      <c r="O122" s="88" t="s">
        <v>49</v>
      </c>
      <c r="P122" s="95" t="s">
        <v>50</v>
      </c>
      <c r="Q122" s="239"/>
      <c r="R122" s="218"/>
      <c r="S122" s="240"/>
      <c r="T122" s="217"/>
      <c r="U122" s="218"/>
      <c r="V122" s="219"/>
      <c r="W122" s="223"/>
      <c r="X122" s="224"/>
      <c r="Y122" s="224"/>
      <c r="Z122" s="225"/>
    </row>
    <row r="123" spans="1:26" s="100" customFormat="1" ht="24" customHeight="1" x14ac:dyDescent="0.3">
      <c r="A123" s="160" t="str">
        <f>'Weekly Menus'!D7</f>
        <v>Baked Ham with Pineapple</v>
      </c>
      <c r="B123" s="120"/>
      <c r="C123" s="96" t="str">
        <f>'9-12'!B93</f>
        <v>2 oz sliced</v>
      </c>
      <c r="D123" s="122"/>
      <c r="E123" s="123"/>
      <c r="F123" s="124"/>
      <c r="G123" s="106">
        <f>'9-12'!C93</f>
        <v>2</v>
      </c>
      <c r="H123" s="104">
        <f>'9-12'!D93</f>
        <v>0</v>
      </c>
      <c r="I123" s="104">
        <f>'9-12'!E93</f>
        <v>0</v>
      </c>
      <c r="J123" s="104">
        <f>'9-12'!G93</f>
        <v>0</v>
      </c>
      <c r="K123" s="104">
        <f>'9-12'!H93</f>
        <v>0</v>
      </c>
      <c r="L123" s="104">
        <f>'9-12'!I93</f>
        <v>0</v>
      </c>
      <c r="M123" s="104">
        <f>'9-12'!J93</f>
        <v>0</v>
      </c>
      <c r="N123" s="104">
        <f>'9-12'!K93</f>
        <v>0</v>
      </c>
      <c r="O123" s="104">
        <f>'9-12'!L93</f>
        <v>0</v>
      </c>
      <c r="P123" s="107">
        <f>SUM(J123:O123)</f>
        <v>0</v>
      </c>
      <c r="Q123" s="205"/>
      <c r="R123" s="205"/>
      <c r="S123" s="206"/>
      <c r="T123" s="207"/>
      <c r="U123" s="205"/>
      <c r="V123" s="206"/>
      <c r="W123" s="211"/>
      <c r="X123" s="212"/>
      <c r="Y123" s="212"/>
      <c r="Z123" s="213"/>
    </row>
    <row r="124" spans="1:26" s="100" customFormat="1" ht="24" customHeight="1" x14ac:dyDescent="0.3">
      <c r="A124" s="160" t="str">
        <f>'Weekly Menus'!D8</f>
        <v>Baked Tofu with Pineapple</v>
      </c>
      <c r="B124" s="120"/>
      <c r="C124" s="96" t="str">
        <f>'9-12'!B94</f>
        <v xml:space="preserve">4.4 oz. </v>
      </c>
      <c r="D124" s="122"/>
      <c r="E124" s="123"/>
      <c r="F124" s="124"/>
      <c r="G124" s="106">
        <f>'9-12'!C94</f>
        <v>0</v>
      </c>
      <c r="H124" s="104">
        <f>'9-12'!D94</f>
        <v>0</v>
      </c>
      <c r="I124" s="104">
        <f>'9-12'!E94</f>
        <v>0</v>
      </c>
      <c r="J124" s="104">
        <f>'9-12'!G94</f>
        <v>0</v>
      </c>
      <c r="K124" s="104">
        <f>'9-12'!H94</f>
        <v>0</v>
      </c>
      <c r="L124" s="104">
        <f>'9-12'!I94</f>
        <v>0</v>
      </c>
      <c r="M124" s="104">
        <f>'9-12'!J94</f>
        <v>0</v>
      </c>
      <c r="N124" s="104">
        <f>'9-12'!K94</f>
        <v>0</v>
      </c>
      <c r="O124" s="104">
        <f>'9-12'!L94</f>
        <v>0</v>
      </c>
      <c r="P124" s="107">
        <f t="shared" ref="P124:P140" si="9">SUM(J124:O124)</f>
        <v>0</v>
      </c>
      <c r="Q124" s="205"/>
      <c r="R124" s="205"/>
      <c r="S124" s="206"/>
      <c r="T124" s="207"/>
      <c r="U124" s="205"/>
      <c r="V124" s="206"/>
      <c r="W124" s="211"/>
      <c r="X124" s="212"/>
      <c r="Y124" s="212"/>
      <c r="Z124" s="213"/>
    </row>
    <row r="125" spans="1:26" s="100" customFormat="1" ht="24" customHeight="1" x14ac:dyDescent="0.3">
      <c r="A125" s="160" t="str">
        <f>'Weekly Menus'!D9</f>
        <v>WG Dinner Roll</v>
      </c>
      <c r="B125" s="120"/>
      <c r="C125" s="96" t="str">
        <f>'9-12'!B95</f>
        <v xml:space="preserve">1 - 1oz. </v>
      </c>
      <c r="D125" s="122"/>
      <c r="E125" s="123"/>
      <c r="F125" s="124"/>
      <c r="G125" s="106">
        <f>'9-12'!C95</f>
        <v>0</v>
      </c>
      <c r="H125" s="104">
        <f>'9-12'!D95</f>
        <v>1</v>
      </c>
      <c r="I125" s="104">
        <f>'9-12'!E95</f>
        <v>0</v>
      </c>
      <c r="J125" s="104">
        <f>'9-12'!G95</f>
        <v>0</v>
      </c>
      <c r="K125" s="104">
        <f>'9-12'!H95</f>
        <v>0</v>
      </c>
      <c r="L125" s="104">
        <f>'9-12'!I95</f>
        <v>0</v>
      </c>
      <c r="M125" s="104">
        <f>'9-12'!J95</f>
        <v>0</v>
      </c>
      <c r="N125" s="104">
        <f>'9-12'!K95</f>
        <v>0</v>
      </c>
      <c r="O125" s="104">
        <f>'9-12'!L95</f>
        <v>0</v>
      </c>
      <c r="P125" s="107">
        <f t="shared" si="9"/>
        <v>0</v>
      </c>
      <c r="Q125" s="205"/>
      <c r="R125" s="205"/>
      <c r="S125" s="206"/>
      <c r="T125" s="207"/>
      <c r="U125" s="205"/>
      <c r="V125" s="206"/>
      <c r="W125" s="211"/>
      <c r="X125" s="212"/>
      <c r="Y125" s="212"/>
      <c r="Z125" s="213"/>
    </row>
    <row r="126" spans="1:26" s="100" customFormat="1" ht="24" customHeight="1" x14ac:dyDescent="0.3">
      <c r="A126" s="160" t="str">
        <f>'Weekly Menus'!D10</f>
        <v>Potato Salad with Fresh Herbs</v>
      </c>
      <c r="B126" s="120"/>
      <c r="C126" s="96" t="str">
        <f>'9-12'!B96</f>
        <v>1/2 cup</v>
      </c>
      <c r="D126" s="122"/>
      <c r="E126" s="123"/>
      <c r="F126" s="124"/>
      <c r="G126" s="106">
        <f>'9-12'!C96</f>
        <v>0</v>
      </c>
      <c r="H126" s="104">
        <f>'9-12'!D96</f>
        <v>0</v>
      </c>
      <c r="I126" s="104">
        <f>'9-12'!E96</f>
        <v>0</v>
      </c>
      <c r="J126" s="104">
        <f>'9-12'!G96</f>
        <v>0</v>
      </c>
      <c r="K126" s="104">
        <f>'9-12'!H96</f>
        <v>0</v>
      </c>
      <c r="L126" s="104">
        <f>'9-12'!I96</f>
        <v>0</v>
      </c>
      <c r="M126" s="104">
        <f>'9-12'!J96</f>
        <v>0.5</v>
      </c>
      <c r="N126" s="104">
        <f>'9-12'!K96</f>
        <v>0</v>
      </c>
      <c r="O126" s="104">
        <f>'9-12'!L96</f>
        <v>0</v>
      </c>
      <c r="P126" s="107">
        <f t="shared" si="9"/>
        <v>0.5</v>
      </c>
      <c r="Q126" s="205"/>
      <c r="R126" s="205"/>
      <c r="S126" s="206"/>
      <c r="T126" s="207"/>
      <c r="U126" s="205"/>
      <c r="V126" s="206"/>
      <c r="W126" s="211"/>
      <c r="X126" s="212"/>
      <c r="Y126" s="212"/>
      <c r="Z126" s="213"/>
    </row>
    <row r="127" spans="1:26" s="100" customFormat="1" ht="24" customHeight="1" x14ac:dyDescent="0.3">
      <c r="A127" s="160" t="str">
        <f>'Weekly Menus'!D11</f>
        <v>Baked Beans</v>
      </c>
      <c r="B127" s="120"/>
      <c r="C127" s="96" t="str">
        <f>'9-12'!B97</f>
        <v>1/2 cup</v>
      </c>
      <c r="D127" s="122"/>
      <c r="E127" s="123"/>
      <c r="F127" s="124"/>
      <c r="G127" s="106">
        <f>'9-12'!C97</f>
        <v>0</v>
      </c>
      <c r="H127" s="104">
        <f>'9-12'!D97</f>
        <v>0</v>
      </c>
      <c r="I127" s="104">
        <f>'9-12'!E97</f>
        <v>0</v>
      </c>
      <c r="J127" s="104">
        <f>'9-12'!G97</f>
        <v>0</v>
      </c>
      <c r="K127" s="104">
        <f>'9-12'!H97</f>
        <v>0</v>
      </c>
      <c r="L127" s="104">
        <f>'9-12'!I97</f>
        <v>0.5</v>
      </c>
      <c r="M127" s="104">
        <f>'9-12'!J97</f>
        <v>0</v>
      </c>
      <c r="N127" s="104">
        <f>'9-12'!K97</f>
        <v>0</v>
      </c>
      <c r="O127" s="104">
        <f>'9-12'!L97</f>
        <v>0</v>
      </c>
      <c r="P127" s="107">
        <f t="shared" si="9"/>
        <v>0.5</v>
      </c>
      <c r="Q127" s="205"/>
      <c r="R127" s="205"/>
      <c r="S127" s="206"/>
      <c r="T127" s="207"/>
      <c r="U127" s="205"/>
      <c r="V127" s="206"/>
      <c r="W127" s="211"/>
      <c r="X127" s="212"/>
      <c r="Y127" s="212"/>
      <c r="Z127" s="213"/>
    </row>
    <row r="128" spans="1:26" s="100" customFormat="1" ht="24" customHeight="1" x14ac:dyDescent="0.3">
      <c r="A128" s="160" t="str">
        <f>'Weekly Menus'!D12</f>
        <v>Fruit Selection</v>
      </c>
      <c r="B128" s="120"/>
      <c r="C128" s="96" t="str">
        <f>'9-12'!B98</f>
        <v xml:space="preserve">1/2 cup </v>
      </c>
      <c r="D128" s="122"/>
      <c r="E128" s="123"/>
      <c r="F128" s="124"/>
      <c r="G128" s="106">
        <f>'9-12'!C98</f>
        <v>0</v>
      </c>
      <c r="H128" s="104">
        <f>'9-12'!D98</f>
        <v>0</v>
      </c>
      <c r="I128" s="104">
        <f>'9-12'!E98</f>
        <v>0.5</v>
      </c>
      <c r="J128" s="104">
        <f>'9-12'!G98</f>
        <v>0</v>
      </c>
      <c r="K128" s="104">
        <f>'9-12'!H98</f>
        <v>0</v>
      </c>
      <c r="L128" s="104">
        <f>'9-12'!I98</f>
        <v>0</v>
      </c>
      <c r="M128" s="104">
        <f>'9-12'!J98</f>
        <v>0</v>
      </c>
      <c r="N128" s="104">
        <f>'9-12'!K98</f>
        <v>0</v>
      </c>
      <c r="O128" s="104">
        <f>'9-12'!L98</f>
        <v>0</v>
      </c>
      <c r="P128" s="107">
        <f t="shared" si="9"/>
        <v>0</v>
      </c>
      <c r="Q128" s="205"/>
      <c r="R128" s="205"/>
      <c r="S128" s="206"/>
      <c r="T128" s="207"/>
      <c r="U128" s="205"/>
      <c r="V128" s="206"/>
      <c r="W128" s="211"/>
      <c r="X128" s="212"/>
      <c r="Y128" s="212"/>
      <c r="Z128" s="213"/>
    </row>
    <row r="129" spans="1:26" s="100" customFormat="1" ht="24" customHeight="1" x14ac:dyDescent="0.3">
      <c r="A129" s="160" t="str">
        <f>'Weekly Menus'!D13</f>
        <v>Fruit Selection</v>
      </c>
      <c r="B129" s="120"/>
      <c r="C129" s="96" t="str">
        <f>'9-12'!B99</f>
        <v>1/2 cup</v>
      </c>
      <c r="D129" s="122"/>
      <c r="E129" s="123"/>
      <c r="F129" s="124"/>
      <c r="G129" s="106">
        <f>'9-12'!C99</f>
        <v>0</v>
      </c>
      <c r="H129" s="104">
        <f>'9-12'!D99</f>
        <v>0</v>
      </c>
      <c r="I129" s="104">
        <f>'9-12'!E99</f>
        <v>0.5</v>
      </c>
      <c r="J129" s="104">
        <f>'9-12'!G99</f>
        <v>0</v>
      </c>
      <c r="K129" s="104">
        <f>'9-12'!H99</f>
        <v>0</v>
      </c>
      <c r="L129" s="104">
        <f>'9-12'!I99</f>
        <v>0</v>
      </c>
      <c r="M129" s="104">
        <f>'9-12'!J99</f>
        <v>0</v>
      </c>
      <c r="N129" s="104">
        <f>'9-12'!K99</f>
        <v>0</v>
      </c>
      <c r="O129" s="104">
        <f>'9-12'!L99</f>
        <v>0</v>
      </c>
      <c r="P129" s="107">
        <f t="shared" si="9"/>
        <v>0</v>
      </c>
      <c r="Q129" s="205"/>
      <c r="R129" s="205"/>
      <c r="S129" s="206"/>
      <c r="T129" s="207"/>
      <c r="U129" s="205"/>
      <c r="V129" s="206"/>
      <c r="W129" s="211"/>
      <c r="X129" s="212"/>
      <c r="Y129" s="212"/>
      <c r="Z129" s="213"/>
    </row>
    <row r="130" spans="1:26" s="100" customFormat="1" ht="24" customHeight="1" x14ac:dyDescent="0.3">
      <c r="A130" s="160" t="str">
        <f>'Weekly Menus'!D14</f>
        <v>Milk Selection</v>
      </c>
      <c r="B130" s="120"/>
      <c r="C130" s="96" t="str">
        <f>'9-12'!B100</f>
        <v xml:space="preserve">8 oz. </v>
      </c>
      <c r="D130" s="122"/>
      <c r="E130" s="123"/>
      <c r="F130" s="124"/>
      <c r="G130" s="106">
        <f>'9-12'!C100</f>
        <v>0</v>
      </c>
      <c r="H130" s="104">
        <f>'9-12'!D100</f>
        <v>0</v>
      </c>
      <c r="I130" s="104">
        <f>'9-12'!E100</f>
        <v>0</v>
      </c>
      <c r="J130" s="104">
        <f>'9-12'!G100</f>
        <v>0</v>
      </c>
      <c r="K130" s="104">
        <f>'9-12'!H100</f>
        <v>0</v>
      </c>
      <c r="L130" s="104">
        <f>'9-12'!I100</f>
        <v>0</v>
      </c>
      <c r="M130" s="104">
        <f>'9-12'!J100</f>
        <v>0</v>
      </c>
      <c r="N130" s="104">
        <f>'9-12'!K100</f>
        <v>0</v>
      </c>
      <c r="O130" s="104">
        <f>'9-12'!L100</f>
        <v>0</v>
      </c>
      <c r="P130" s="107">
        <f t="shared" si="9"/>
        <v>0</v>
      </c>
      <c r="Q130" s="205"/>
      <c r="R130" s="205"/>
      <c r="S130" s="206"/>
      <c r="T130" s="207"/>
      <c r="U130" s="205"/>
      <c r="V130" s="206"/>
      <c r="W130" s="211"/>
      <c r="X130" s="212"/>
      <c r="Y130" s="212"/>
      <c r="Z130" s="213"/>
    </row>
    <row r="131" spans="1:26" s="100" customFormat="1" ht="24" customHeight="1" x14ac:dyDescent="0.3">
      <c r="A131" s="160">
        <f>'Weekly Menus'!D15</f>
        <v>0</v>
      </c>
      <c r="B131" s="120"/>
      <c r="C131" s="96">
        <f>'9-12'!B101</f>
        <v>0</v>
      </c>
      <c r="D131" s="122"/>
      <c r="E131" s="123"/>
      <c r="F131" s="124"/>
      <c r="G131" s="106">
        <f>'9-12'!C101</f>
        <v>0</v>
      </c>
      <c r="H131" s="104">
        <f>'9-12'!D101</f>
        <v>0</v>
      </c>
      <c r="I131" s="104">
        <f>'9-12'!E101</f>
        <v>0</v>
      </c>
      <c r="J131" s="104">
        <f>'9-12'!G101</f>
        <v>0</v>
      </c>
      <c r="K131" s="104">
        <f>'9-12'!H101</f>
        <v>0</v>
      </c>
      <c r="L131" s="104">
        <f>'9-12'!I101</f>
        <v>0</v>
      </c>
      <c r="M131" s="104">
        <f>'9-12'!J101</f>
        <v>0</v>
      </c>
      <c r="N131" s="104">
        <f>'9-12'!K101</f>
        <v>0</v>
      </c>
      <c r="O131" s="104">
        <f>'9-12'!L101</f>
        <v>0</v>
      </c>
      <c r="P131" s="107">
        <f t="shared" si="9"/>
        <v>0</v>
      </c>
      <c r="Q131" s="205"/>
      <c r="R131" s="205"/>
      <c r="S131" s="206"/>
      <c r="T131" s="207"/>
      <c r="U131" s="205"/>
      <c r="V131" s="206"/>
      <c r="W131" s="211"/>
      <c r="X131" s="212"/>
      <c r="Y131" s="212"/>
      <c r="Z131" s="213"/>
    </row>
    <row r="132" spans="1:26" s="100" customFormat="1" ht="24" customHeight="1" x14ac:dyDescent="0.3">
      <c r="A132" s="160">
        <f>'Weekly Menus'!D16</f>
        <v>0</v>
      </c>
      <c r="B132" s="120"/>
      <c r="C132" s="96">
        <f>'9-12'!B102</f>
        <v>0</v>
      </c>
      <c r="D132" s="122"/>
      <c r="E132" s="123"/>
      <c r="F132" s="124"/>
      <c r="G132" s="106">
        <f>'9-12'!C102</f>
        <v>0</v>
      </c>
      <c r="H132" s="104">
        <f>'9-12'!D102</f>
        <v>0</v>
      </c>
      <c r="I132" s="104">
        <f>'9-12'!E102</f>
        <v>0</v>
      </c>
      <c r="J132" s="104">
        <f>'9-12'!G102</f>
        <v>0</v>
      </c>
      <c r="K132" s="104">
        <f>'9-12'!H102</f>
        <v>0</v>
      </c>
      <c r="L132" s="104">
        <f>'9-12'!I102</f>
        <v>0</v>
      </c>
      <c r="M132" s="104">
        <f>'9-12'!J102</f>
        <v>0</v>
      </c>
      <c r="N132" s="104">
        <f>'9-12'!K102</f>
        <v>0</v>
      </c>
      <c r="O132" s="104">
        <f>'9-12'!L102</f>
        <v>0</v>
      </c>
      <c r="P132" s="107">
        <f t="shared" si="9"/>
        <v>0</v>
      </c>
      <c r="Q132" s="205"/>
      <c r="R132" s="205"/>
      <c r="S132" s="206"/>
      <c r="T132" s="207"/>
      <c r="U132" s="205"/>
      <c r="V132" s="206"/>
      <c r="W132" s="211"/>
      <c r="X132" s="212"/>
      <c r="Y132" s="212"/>
      <c r="Z132" s="213"/>
    </row>
    <row r="133" spans="1:26" s="100" customFormat="1" ht="24" customHeight="1" x14ac:dyDescent="0.3">
      <c r="A133" s="160">
        <f>'Weekly Menus'!D17</f>
        <v>0</v>
      </c>
      <c r="B133" s="120"/>
      <c r="C133" s="96">
        <f>'9-12'!B103</f>
        <v>0</v>
      </c>
      <c r="D133" s="122"/>
      <c r="E133" s="123"/>
      <c r="F133" s="124"/>
      <c r="G133" s="106">
        <f>'9-12'!C103</f>
        <v>0</v>
      </c>
      <c r="H133" s="104">
        <f>'9-12'!D103</f>
        <v>0</v>
      </c>
      <c r="I133" s="104">
        <f>'9-12'!E103</f>
        <v>0</v>
      </c>
      <c r="J133" s="104">
        <f>'9-12'!G103</f>
        <v>0</v>
      </c>
      <c r="K133" s="104">
        <f>'9-12'!H103</f>
        <v>0</v>
      </c>
      <c r="L133" s="104">
        <f>'9-12'!I103</f>
        <v>0</v>
      </c>
      <c r="M133" s="104">
        <f>'9-12'!J103</f>
        <v>0</v>
      </c>
      <c r="N133" s="104">
        <f>'9-12'!K103</f>
        <v>0</v>
      </c>
      <c r="O133" s="104">
        <f>'9-12'!L103</f>
        <v>0</v>
      </c>
      <c r="P133" s="107">
        <f t="shared" si="9"/>
        <v>0</v>
      </c>
      <c r="Q133" s="205"/>
      <c r="R133" s="205"/>
      <c r="S133" s="206"/>
      <c r="T133" s="207"/>
      <c r="U133" s="205"/>
      <c r="V133" s="206"/>
      <c r="W133" s="208"/>
      <c r="X133" s="208"/>
      <c r="Y133" s="208"/>
      <c r="Z133" s="209"/>
    </row>
    <row r="134" spans="1:26" s="100" customFormat="1" ht="24" customHeight="1" x14ac:dyDescent="0.3">
      <c r="A134" s="160">
        <f>'Weekly Menus'!D18</f>
        <v>0</v>
      </c>
      <c r="B134" s="120"/>
      <c r="C134" s="96">
        <f>'9-12'!B104</f>
        <v>0</v>
      </c>
      <c r="D134" s="122"/>
      <c r="E134" s="123"/>
      <c r="F134" s="124"/>
      <c r="G134" s="106">
        <f>'9-12'!C104</f>
        <v>0</v>
      </c>
      <c r="H134" s="104">
        <f>'9-12'!D104</f>
        <v>0</v>
      </c>
      <c r="I134" s="104">
        <f>'9-12'!E104</f>
        <v>0</v>
      </c>
      <c r="J134" s="104">
        <f>'9-12'!G104</f>
        <v>0</v>
      </c>
      <c r="K134" s="104">
        <f>'9-12'!H104</f>
        <v>0</v>
      </c>
      <c r="L134" s="104">
        <f>'9-12'!I104</f>
        <v>0</v>
      </c>
      <c r="M134" s="104">
        <f>'9-12'!J104</f>
        <v>0</v>
      </c>
      <c r="N134" s="104">
        <f>'9-12'!K104</f>
        <v>0</v>
      </c>
      <c r="O134" s="104">
        <f>'9-12'!L104</f>
        <v>0</v>
      </c>
      <c r="P134" s="107">
        <f t="shared" si="9"/>
        <v>0</v>
      </c>
      <c r="Q134" s="205"/>
      <c r="R134" s="205"/>
      <c r="S134" s="206"/>
      <c r="T134" s="207"/>
      <c r="U134" s="205"/>
      <c r="V134" s="206"/>
      <c r="W134" s="208"/>
      <c r="X134" s="208"/>
      <c r="Y134" s="208"/>
      <c r="Z134" s="209"/>
    </row>
    <row r="135" spans="1:26" s="100" customFormat="1" ht="24" customHeight="1" x14ac:dyDescent="0.3">
      <c r="A135" s="160">
        <f>'Weekly Menus'!D19</f>
        <v>0</v>
      </c>
      <c r="B135" s="120"/>
      <c r="C135" s="96">
        <f>'9-12'!B105</f>
        <v>0</v>
      </c>
      <c r="D135" s="122"/>
      <c r="E135" s="123"/>
      <c r="F135" s="124"/>
      <c r="G135" s="106">
        <f>'9-12'!C105</f>
        <v>0</v>
      </c>
      <c r="H135" s="104">
        <f>'9-12'!D105</f>
        <v>0</v>
      </c>
      <c r="I135" s="104">
        <f>'9-12'!E105</f>
        <v>0</v>
      </c>
      <c r="J135" s="104">
        <f>'9-12'!G105</f>
        <v>0</v>
      </c>
      <c r="K135" s="104">
        <f>'9-12'!H105</f>
        <v>0</v>
      </c>
      <c r="L135" s="104">
        <f>'9-12'!I105</f>
        <v>0</v>
      </c>
      <c r="M135" s="104">
        <f>'9-12'!J105</f>
        <v>0</v>
      </c>
      <c r="N135" s="104">
        <f>'9-12'!K105</f>
        <v>0</v>
      </c>
      <c r="O135" s="104">
        <f>'9-12'!L105</f>
        <v>0</v>
      </c>
      <c r="P135" s="107">
        <f t="shared" si="9"/>
        <v>0</v>
      </c>
      <c r="Q135" s="205"/>
      <c r="R135" s="205"/>
      <c r="S135" s="206"/>
      <c r="T135" s="207"/>
      <c r="U135" s="205"/>
      <c r="V135" s="206"/>
      <c r="W135" s="208"/>
      <c r="X135" s="208"/>
      <c r="Y135" s="208"/>
      <c r="Z135" s="209"/>
    </row>
    <row r="136" spans="1:26" s="100" customFormat="1" ht="24" customHeight="1" x14ac:dyDescent="0.3">
      <c r="A136" s="160">
        <f>'Weekly Menus'!D20</f>
        <v>0</v>
      </c>
      <c r="B136" s="120"/>
      <c r="C136" s="96">
        <f>'9-12'!B106</f>
        <v>0</v>
      </c>
      <c r="D136" s="122"/>
      <c r="E136" s="123"/>
      <c r="F136" s="124"/>
      <c r="G136" s="106">
        <f>'9-12'!C106</f>
        <v>0</v>
      </c>
      <c r="H136" s="104">
        <f>'9-12'!D106</f>
        <v>0</v>
      </c>
      <c r="I136" s="104">
        <f>'9-12'!E106</f>
        <v>0</v>
      </c>
      <c r="J136" s="104">
        <f>'9-12'!G106</f>
        <v>0</v>
      </c>
      <c r="K136" s="104">
        <f>'9-12'!H106</f>
        <v>0</v>
      </c>
      <c r="L136" s="104">
        <f>'9-12'!I106</f>
        <v>0</v>
      </c>
      <c r="M136" s="104">
        <f>'9-12'!J106</f>
        <v>0</v>
      </c>
      <c r="N136" s="104">
        <f>'9-12'!K106</f>
        <v>0</v>
      </c>
      <c r="O136" s="104">
        <f>'9-12'!L106</f>
        <v>0</v>
      </c>
      <c r="P136" s="107">
        <f t="shared" si="9"/>
        <v>0</v>
      </c>
      <c r="Q136" s="205"/>
      <c r="R136" s="205"/>
      <c r="S136" s="206"/>
      <c r="T136" s="207"/>
      <c r="U136" s="205"/>
      <c r="V136" s="206"/>
      <c r="W136" s="208"/>
      <c r="X136" s="208"/>
      <c r="Y136" s="208"/>
      <c r="Z136" s="209"/>
    </row>
    <row r="137" spans="1:26" s="100" customFormat="1" ht="24" customHeight="1" x14ac:dyDescent="0.3">
      <c r="A137" s="160">
        <f>'Weekly Menus'!D21</f>
        <v>0</v>
      </c>
      <c r="B137" s="120"/>
      <c r="C137" s="96">
        <f>'9-12'!B107</f>
        <v>0</v>
      </c>
      <c r="D137" s="122"/>
      <c r="E137" s="123"/>
      <c r="F137" s="124"/>
      <c r="G137" s="106">
        <f>'9-12'!C107</f>
        <v>0</v>
      </c>
      <c r="H137" s="104">
        <f>'9-12'!D107</f>
        <v>0</v>
      </c>
      <c r="I137" s="104">
        <f>'9-12'!E107</f>
        <v>0</v>
      </c>
      <c r="J137" s="104">
        <f>'9-12'!G107</f>
        <v>0</v>
      </c>
      <c r="K137" s="104">
        <f>'9-12'!H107</f>
        <v>0</v>
      </c>
      <c r="L137" s="104">
        <f>'9-12'!I107</f>
        <v>0</v>
      </c>
      <c r="M137" s="104">
        <f>'9-12'!J107</f>
        <v>0</v>
      </c>
      <c r="N137" s="104">
        <f>'9-12'!K107</f>
        <v>0</v>
      </c>
      <c r="O137" s="104">
        <f>'9-12'!L107</f>
        <v>0</v>
      </c>
      <c r="P137" s="107">
        <f t="shared" si="9"/>
        <v>0</v>
      </c>
      <c r="Q137" s="205"/>
      <c r="R137" s="205"/>
      <c r="S137" s="206"/>
      <c r="T137" s="207"/>
      <c r="U137" s="205"/>
      <c r="V137" s="206"/>
      <c r="W137" s="208"/>
      <c r="X137" s="208"/>
      <c r="Y137" s="208"/>
      <c r="Z137" s="209"/>
    </row>
    <row r="138" spans="1:26" s="100" customFormat="1" ht="24" customHeight="1" x14ac:dyDescent="0.3">
      <c r="A138" s="160">
        <f>'Weekly Menus'!D22</f>
        <v>0</v>
      </c>
      <c r="B138" s="120"/>
      <c r="C138" s="96">
        <f>'9-12'!B108</f>
        <v>0</v>
      </c>
      <c r="D138" s="122"/>
      <c r="E138" s="123"/>
      <c r="F138" s="124"/>
      <c r="G138" s="106">
        <f>'9-12'!C108</f>
        <v>0</v>
      </c>
      <c r="H138" s="104">
        <f>'9-12'!D108</f>
        <v>0</v>
      </c>
      <c r="I138" s="104">
        <f>'9-12'!E108</f>
        <v>0</v>
      </c>
      <c r="J138" s="104">
        <f>'9-12'!G108</f>
        <v>0</v>
      </c>
      <c r="K138" s="104">
        <f>'9-12'!H108</f>
        <v>0</v>
      </c>
      <c r="L138" s="104">
        <f>'9-12'!I108</f>
        <v>0</v>
      </c>
      <c r="M138" s="104">
        <f>'9-12'!J108</f>
        <v>0</v>
      </c>
      <c r="N138" s="104">
        <f>'9-12'!K108</f>
        <v>0</v>
      </c>
      <c r="O138" s="104">
        <f>'9-12'!L108</f>
        <v>0</v>
      </c>
      <c r="P138" s="107">
        <f t="shared" si="9"/>
        <v>0</v>
      </c>
      <c r="Q138" s="205"/>
      <c r="R138" s="205"/>
      <c r="S138" s="206"/>
      <c r="T138" s="207"/>
      <c r="U138" s="205"/>
      <c r="V138" s="206"/>
      <c r="W138" s="208"/>
      <c r="X138" s="208"/>
      <c r="Y138" s="208"/>
      <c r="Z138" s="209"/>
    </row>
    <row r="139" spans="1:26" s="100" customFormat="1" ht="24" customHeight="1" x14ac:dyDescent="0.3">
      <c r="A139" s="160">
        <f>'Weekly Menus'!D23</f>
        <v>0</v>
      </c>
      <c r="B139" s="120"/>
      <c r="C139" s="96">
        <f>'9-12'!B109</f>
        <v>0</v>
      </c>
      <c r="D139" s="122"/>
      <c r="E139" s="123"/>
      <c r="F139" s="124"/>
      <c r="G139" s="106">
        <f>'9-12'!C109</f>
        <v>0</v>
      </c>
      <c r="H139" s="104">
        <f>'9-12'!D109</f>
        <v>0</v>
      </c>
      <c r="I139" s="104">
        <f>'9-12'!E109</f>
        <v>0</v>
      </c>
      <c r="J139" s="104">
        <f>'9-12'!G109</f>
        <v>0</v>
      </c>
      <c r="K139" s="104">
        <f>'9-12'!H109</f>
        <v>0</v>
      </c>
      <c r="L139" s="104">
        <f>'9-12'!I109</f>
        <v>0</v>
      </c>
      <c r="M139" s="104">
        <f>'9-12'!J109</f>
        <v>0</v>
      </c>
      <c r="N139" s="104">
        <f>'9-12'!K109</f>
        <v>0</v>
      </c>
      <c r="O139" s="104">
        <f>'9-12'!L109</f>
        <v>0</v>
      </c>
      <c r="P139" s="107">
        <f t="shared" si="9"/>
        <v>0</v>
      </c>
      <c r="Q139" s="205"/>
      <c r="R139" s="205"/>
      <c r="S139" s="206"/>
      <c r="T139" s="207"/>
      <c r="U139" s="205"/>
      <c r="V139" s="206"/>
      <c r="W139" s="208"/>
      <c r="X139" s="208"/>
      <c r="Y139" s="208"/>
      <c r="Z139" s="209"/>
    </row>
    <row r="140" spans="1:26" s="100" customFormat="1" ht="24" customHeight="1" thickBot="1" x14ac:dyDescent="0.35">
      <c r="A140" s="160">
        <f>'Weekly Menus'!D24</f>
        <v>0</v>
      </c>
      <c r="B140" s="120"/>
      <c r="C140" s="96">
        <f>'9-12'!B110</f>
        <v>0</v>
      </c>
      <c r="D140" s="122"/>
      <c r="E140" s="123"/>
      <c r="F140" s="124"/>
      <c r="G140" s="106">
        <f>'9-12'!C110</f>
        <v>0</v>
      </c>
      <c r="H140" s="104">
        <f>'9-12'!D110</f>
        <v>0</v>
      </c>
      <c r="I140" s="104">
        <f>'9-12'!E110</f>
        <v>0</v>
      </c>
      <c r="J140" s="104">
        <f>'9-12'!G110</f>
        <v>0</v>
      </c>
      <c r="K140" s="104">
        <f>'9-12'!H110</f>
        <v>0</v>
      </c>
      <c r="L140" s="104">
        <f>'9-12'!I110</f>
        <v>0</v>
      </c>
      <c r="M140" s="104">
        <f>'9-12'!J110</f>
        <v>0</v>
      </c>
      <c r="N140" s="104">
        <f>'9-12'!K110</f>
        <v>0</v>
      </c>
      <c r="O140" s="104">
        <f>'9-12'!L110</f>
        <v>0</v>
      </c>
      <c r="P140" s="107">
        <f t="shared" si="9"/>
        <v>0</v>
      </c>
      <c r="Q140" s="205"/>
      <c r="R140" s="205"/>
      <c r="S140" s="206"/>
      <c r="T140" s="207"/>
      <c r="U140" s="205"/>
      <c r="V140" s="206"/>
      <c r="W140" s="208"/>
      <c r="X140" s="208"/>
      <c r="Y140" s="208"/>
      <c r="Z140" s="209"/>
    </row>
    <row r="141" spans="1:26" s="100" customFormat="1" ht="24" customHeight="1" x14ac:dyDescent="0.3">
      <c r="A141" s="190" t="s">
        <v>57</v>
      </c>
      <c r="B141" s="191"/>
      <c r="C141" s="191"/>
      <c r="D141" s="191"/>
      <c r="E141" s="191"/>
      <c r="F141" s="191"/>
      <c r="G141" s="108"/>
      <c r="H141" s="108"/>
      <c r="I141" s="108"/>
      <c r="J141" s="108"/>
      <c r="K141" s="108"/>
      <c r="L141" s="108"/>
      <c r="M141" s="108"/>
      <c r="N141" s="108"/>
      <c r="O141" s="108"/>
      <c r="P141" s="109"/>
      <c r="Q141" s="192" t="s">
        <v>59</v>
      </c>
      <c r="R141" s="193"/>
      <c r="S141" s="193"/>
      <c r="T141" s="193"/>
      <c r="U141" s="193"/>
      <c r="V141" s="193"/>
      <c r="W141" s="193"/>
      <c r="X141" s="193"/>
      <c r="Y141" s="193"/>
      <c r="Z141" s="194"/>
    </row>
    <row r="142" spans="1:26" s="100" customFormat="1" ht="24" customHeight="1" x14ac:dyDescent="0.3">
      <c r="A142" s="201" t="s">
        <v>56</v>
      </c>
      <c r="B142" s="202"/>
      <c r="C142" s="202"/>
      <c r="D142" s="202"/>
      <c r="E142" s="202"/>
      <c r="F142" s="202"/>
      <c r="G142" s="102">
        <f>FLOOR(SUM(G123:G140),0.25)</f>
        <v>2</v>
      </c>
      <c r="H142" s="102">
        <f>FLOOR(SUM(H123:H140),0.25)</f>
        <v>1</v>
      </c>
      <c r="I142" s="102">
        <f t="shared" ref="I142:P142" si="10">SUM(I123:I140)</f>
        <v>1</v>
      </c>
      <c r="J142" s="102">
        <f t="shared" si="10"/>
        <v>0</v>
      </c>
      <c r="K142" s="102">
        <f t="shared" si="10"/>
        <v>0</v>
      </c>
      <c r="L142" s="102">
        <f t="shared" si="10"/>
        <v>0.5</v>
      </c>
      <c r="M142" s="102">
        <f t="shared" si="10"/>
        <v>0.5</v>
      </c>
      <c r="N142" s="102">
        <f t="shared" si="10"/>
        <v>0</v>
      </c>
      <c r="O142" s="102">
        <f t="shared" si="10"/>
        <v>0</v>
      </c>
      <c r="P142" s="110">
        <f t="shared" si="10"/>
        <v>1</v>
      </c>
      <c r="Q142" s="195"/>
      <c r="R142" s="196"/>
      <c r="S142" s="196"/>
      <c r="T142" s="196"/>
      <c r="U142" s="196"/>
      <c r="V142" s="196"/>
      <c r="W142" s="196"/>
      <c r="X142" s="196"/>
      <c r="Y142" s="196"/>
      <c r="Z142" s="197"/>
    </row>
    <row r="143" spans="1:26" s="100" customFormat="1" ht="24" customHeight="1" thickBot="1" x14ac:dyDescent="0.35">
      <c r="A143" s="203" t="s">
        <v>64</v>
      </c>
      <c r="B143" s="204"/>
      <c r="C143" s="204"/>
      <c r="D143" s="204"/>
      <c r="E143" s="204"/>
      <c r="F143" s="204"/>
      <c r="G143" s="103">
        <f t="shared" ref="G143:P143" si="11">SUM(G34,G70,G106,G142)</f>
        <v>8</v>
      </c>
      <c r="H143" s="103">
        <f t="shared" si="11"/>
        <v>8</v>
      </c>
      <c r="I143" s="103">
        <f t="shared" si="11"/>
        <v>4</v>
      </c>
      <c r="J143" s="103">
        <f t="shared" si="11"/>
        <v>0.5</v>
      </c>
      <c r="K143" s="103">
        <f t="shared" si="11"/>
        <v>1.25</v>
      </c>
      <c r="L143" s="103">
        <f t="shared" si="11"/>
        <v>0.5</v>
      </c>
      <c r="M143" s="103">
        <f t="shared" si="11"/>
        <v>0.5</v>
      </c>
      <c r="N143" s="103">
        <f t="shared" si="11"/>
        <v>1</v>
      </c>
      <c r="O143" s="103">
        <f t="shared" si="11"/>
        <v>0</v>
      </c>
      <c r="P143" s="111">
        <f t="shared" si="11"/>
        <v>3.75</v>
      </c>
      <c r="Q143" s="198"/>
      <c r="R143" s="199"/>
      <c r="S143" s="199"/>
      <c r="T143" s="199"/>
      <c r="U143" s="199"/>
      <c r="V143" s="199"/>
      <c r="W143" s="199"/>
      <c r="X143" s="199"/>
      <c r="Y143" s="199"/>
      <c r="Z143" s="200"/>
    </row>
    <row r="144" spans="1:26" s="100" customFormat="1" ht="15" customHeight="1" thickBot="1" x14ac:dyDescent="0.35">
      <c r="A144" s="90"/>
      <c r="B144" s="31"/>
      <c r="C144" s="31"/>
      <c r="D144" s="91"/>
      <c r="E144" s="91"/>
      <c r="F144" s="89"/>
      <c r="G144" s="89"/>
      <c r="H144" s="31"/>
      <c r="I144" s="91"/>
      <c r="J144" s="91"/>
      <c r="K144" s="91"/>
      <c r="L144" s="30"/>
    </row>
    <row r="145" spans="1:26" s="100" customFormat="1" ht="24" customHeight="1" x14ac:dyDescent="0.3">
      <c r="A145" s="299" t="s">
        <v>71</v>
      </c>
      <c r="B145" s="300"/>
      <c r="C145" s="300"/>
      <c r="D145" s="300"/>
      <c r="E145" s="300"/>
      <c r="F145" s="300"/>
      <c r="G145" s="300"/>
      <c r="H145" s="300"/>
      <c r="I145" s="300"/>
      <c r="J145" s="300"/>
      <c r="K145" s="300"/>
      <c r="L145" s="300"/>
      <c r="M145" s="300"/>
      <c r="N145" s="300"/>
      <c r="O145" s="300"/>
      <c r="P145" s="300"/>
      <c r="Q145" s="300"/>
      <c r="R145" s="300"/>
      <c r="S145" s="300"/>
      <c r="T145" s="300"/>
      <c r="U145" s="300"/>
      <c r="V145" s="300"/>
      <c r="W145" s="300"/>
      <c r="X145" s="300"/>
      <c r="Y145" s="300"/>
      <c r="Z145" s="301"/>
    </row>
    <row r="146" spans="1:26" s="100" customFormat="1" ht="15" customHeight="1" x14ac:dyDescent="0.3">
      <c r="A146" s="138"/>
      <c r="B146" s="139"/>
      <c r="C146" s="139"/>
      <c r="D146" s="139"/>
      <c r="E146" s="139"/>
      <c r="F146" s="139"/>
      <c r="G146" s="139"/>
      <c r="H146" s="139"/>
      <c r="I146" s="139"/>
      <c r="J146" s="139"/>
      <c r="K146" s="139"/>
      <c r="L146" s="139"/>
      <c r="M146" s="139"/>
      <c r="N146" s="140"/>
      <c r="O146" s="140"/>
      <c r="P146" s="140"/>
      <c r="Q146" s="141"/>
      <c r="R146" s="141"/>
      <c r="S146" s="141"/>
      <c r="T146" s="141"/>
      <c r="U146" s="141"/>
      <c r="V146" s="141"/>
      <c r="W146" s="141"/>
      <c r="X146" s="141"/>
      <c r="Y146" s="141"/>
      <c r="Z146" s="142"/>
    </row>
    <row r="147" spans="1:26" s="100" customFormat="1" ht="15" customHeight="1" x14ac:dyDescent="0.3">
      <c r="A147" s="158" t="s">
        <v>62</v>
      </c>
      <c r="B147" s="144" t="s">
        <v>9</v>
      </c>
      <c r="C147" s="145"/>
      <c r="D147" s="139"/>
      <c r="E147" s="145"/>
      <c r="F147" s="145"/>
      <c r="G147" s="146"/>
      <c r="H147" s="146"/>
      <c r="I147" s="146"/>
      <c r="J147" s="146"/>
      <c r="K147" s="139"/>
      <c r="L147" s="139"/>
      <c r="M147" s="139"/>
      <c r="N147" s="140"/>
      <c r="O147" s="140"/>
      <c r="P147" s="140"/>
      <c r="Q147" s="146"/>
      <c r="R147" s="146"/>
      <c r="S147" s="146"/>
      <c r="T147" s="146"/>
      <c r="U147" s="146"/>
      <c r="V147" s="146"/>
      <c r="W147" s="146"/>
      <c r="X147" s="146"/>
      <c r="Y147" s="146"/>
      <c r="Z147" s="147"/>
    </row>
    <row r="148" spans="1:26" s="100" customFormat="1" ht="15" customHeight="1" x14ac:dyDescent="0.3">
      <c r="A148" s="158"/>
      <c r="B148" s="145"/>
      <c r="C148" s="145"/>
      <c r="D148" s="145"/>
      <c r="E148" s="145"/>
      <c r="F148" s="145"/>
      <c r="G148" s="145"/>
      <c r="H148" s="144"/>
      <c r="I148" s="145"/>
      <c r="J148" s="139"/>
      <c r="K148" s="139"/>
      <c r="L148" s="139"/>
      <c r="M148" s="139"/>
      <c r="N148" s="140"/>
      <c r="O148" s="140"/>
      <c r="P148" s="140"/>
      <c r="Q148" s="146"/>
      <c r="R148" s="146"/>
      <c r="S148" s="146"/>
      <c r="T148" s="146"/>
      <c r="U148" s="146"/>
      <c r="V148" s="146"/>
      <c r="W148" s="146"/>
      <c r="X148" s="146"/>
      <c r="Y148" s="146"/>
      <c r="Z148" s="147"/>
    </row>
    <row r="149" spans="1:26" s="100" customFormat="1" ht="15" customHeight="1" thickBot="1" x14ac:dyDescent="0.35">
      <c r="A149" s="158" t="s">
        <v>58</v>
      </c>
      <c r="B149" s="145"/>
      <c r="C149" s="145"/>
      <c r="D149" s="145"/>
      <c r="E149" s="145"/>
      <c r="F149" s="145"/>
      <c r="G149" s="145"/>
      <c r="H149" s="144"/>
      <c r="I149" s="145"/>
      <c r="J149" s="139"/>
      <c r="K149" s="139"/>
      <c r="L149" s="139"/>
      <c r="M149" s="139"/>
      <c r="N149" s="140"/>
      <c r="O149" s="140"/>
      <c r="P149" s="140"/>
      <c r="Q149" s="146"/>
      <c r="R149" s="146"/>
      <c r="S149" s="146"/>
      <c r="T149" s="146"/>
      <c r="U149" s="146"/>
      <c r="V149" s="146"/>
      <c r="W149" s="146"/>
      <c r="X149" s="146"/>
      <c r="Y149" s="146"/>
      <c r="Z149" s="147"/>
    </row>
    <row r="150" spans="1:26" s="100" customFormat="1" ht="15" customHeight="1" thickBot="1" x14ac:dyDescent="0.35">
      <c r="A150" s="158"/>
      <c r="B150" s="145"/>
      <c r="C150" s="145"/>
      <c r="D150" s="145"/>
      <c r="E150" s="289" t="s">
        <v>54</v>
      </c>
      <c r="F150" s="290"/>
      <c r="G150" s="290"/>
      <c r="H150" s="290"/>
      <c r="I150" s="290"/>
      <c r="J150" s="290"/>
      <c r="K150" s="290"/>
      <c r="L150" s="290"/>
      <c r="M150" s="291"/>
      <c r="N150" s="139"/>
      <c r="O150" s="139"/>
      <c r="P150" s="292" t="s">
        <v>55</v>
      </c>
      <c r="Q150" s="293"/>
      <c r="R150" s="293"/>
      <c r="S150" s="293"/>
      <c r="T150" s="293"/>
      <c r="U150" s="293"/>
      <c r="V150" s="293"/>
      <c r="W150" s="293"/>
      <c r="X150" s="294"/>
      <c r="Y150" s="146"/>
      <c r="Z150" s="147"/>
    </row>
    <row r="151" spans="1:26" s="100" customFormat="1" ht="15" customHeight="1" x14ac:dyDescent="0.3">
      <c r="A151" s="159" t="s">
        <v>128</v>
      </c>
      <c r="B151" s="148"/>
      <c r="C151" s="148"/>
      <c r="D151" s="149"/>
      <c r="E151" s="268"/>
      <c r="F151" s="269"/>
      <c r="G151" s="269"/>
      <c r="H151" s="272" t="s">
        <v>130</v>
      </c>
      <c r="I151" s="272"/>
      <c r="J151" s="274" t="s">
        <v>25</v>
      </c>
      <c r="K151" s="274"/>
      <c r="L151" s="274" t="s">
        <v>26</v>
      </c>
      <c r="M151" s="276"/>
      <c r="N151" s="150"/>
      <c r="O151" s="151"/>
      <c r="P151" s="278"/>
      <c r="Q151" s="279"/>
      <c r="R151" s="280"/>
      <c r="S151" s="284" t="s">
        <v>130</v>
      </c>
      <c r="T151" s="284"/>
      <c r="U151" s="295" t="s">
        <v>25</v>
      </c>
      <c r="V151" s="295"/>
      <c r="W151" s="295" t="s">
        <v>26</v>
      </c>
      <c r="X151" s="297"/>
      <c r="Y151" s="146"/>
      <c r="Z151" s="147"/>
    </row>
    <row r="152" spans="1:26" s="100" customFormat="1" ht="15" customHeight="1" x14ac:dyDescent="0.3">
      <c r="A152" s="159" t="s">
        <v>129</v>
      </c>
      <c r="B152" s="148"/>
      <c r="C152" s="148"/>
      <c r="D152" s="149"/>
      <c r="E152" s="270"/>
      <c r="F152" s="271"/>
      <c r="G152" s="271"/>
      <c r="H152" s="273"/>
      <c r="I152" s="273"/>
      <c r="J152" s="275"/>
      <c r="K152" s="275"/>
      <c r="L152" s="275"/>
      <c r="M152" s="277"/>
      <c r="N152" s="152"/>
      <c r="O152" s="152"/>
      <c r="P152" s="281"/>
      <c r="Q152" s="282"/>
      <c r="R152" s="283"/>
      <c r="S152" s="285"/>
      <c r="T152" s="285"/>
      <c r="U152" s="296"/>
      <c r="V152" s="296"/>
      <c r="W152" s="296"/>
      <c r="X152" s="298"/>
      <c r="Y152" s="146"/>
      <c r="Z152" s="147"/>
    </row>
    <row r="153" spans="1:26" s="100" customFormat="1" ht="15" customHeight="1" x14ac:dyDescent="0.3">
      <c r="A153" s="143"/>
      <c r="B153" s="145"/>
      <c r="C153" s="145"/>
      <c r="D153" s="145"/>
      <c r="E153" s="254" t="s">
        <v>51</v>
      </c>
      <c r="F153" s="255"/>
      <c r="G153" s="255"/>
      <c r="H153" s="267" t="s">
        <v>24</v>
      </c>
      <c r="I153" s="267"/>
      <c r="J153" s="258"/>
      <c r="K153" s="258"/>
      <c r="L153" s="259"/>
      <c r="M153" s="260"/>
      <c r="N153" s="152"/>
      <c r="O153" s="152"/>
      <c r="P153" s="261" t="s">
        <v>51</v>
      </c>
      <c r="Q153" s="262"/>
      <c r="R153" s="262"/>
      <c r="S153" s="267" t="s">
        <v>24</v>
      </c>
      <c r="T153" s="267"/>
      <c r="U153" s="241"/>
      <c r="V153" s="242"/>
      <c r="W153" s="241"/>
      <c r="X153" s="243"/>
      <c r="Y153" s="146"/>
      <c r="Z153" s="147"/>
    </row>
    <row r="154" spans="1:26" s="100" customFormat="1" ht="15" customHeight="1" x14ac:dyDescent="0.3">
      <c r="A154" s="153"/>
      <c r="B154" s="146"/>
      <c r="C154" s="146"/>
      <c r="D154" s="146"/>
      <c r="E154" s="254" t="s">
        <v>52</v>
      </c>
      <c r="F154" s="255"/>
      <c r="G154" s="255"/>
      <c r="H154" s="256"/>
      <c r="I154" s="256"/>
      <c r="J154" s="258"/>
      <c r="K154" s="258"/>
      <c r="L154" s="259"/>
      <c r="M154" s="260"/>
      <c r="N154" s="152"/>
      <c r="O154" s="152"/>
      <c r="P154" s="261" t="s">
        <v>52</v>
      </c>
      <c r="Q154" s="262"/>
      <c r="R154" s="262"/>
      <c r="S154" s="263"/>
      <c r="T154" s="264"/>
      <c r="U154" s="241"/>
      <c r="V154" s="242"/>
      <c r="W154" s="241"/>
      <c r="X154" s="243"/>
      <c r="Y154" s="146"/>
      <c r="Z154" s="147"/>
    </row>
    <row r="155" spans="1:26" s="100" customFormat="1" ht="15" customHeight="1" thickBot="1" x14ac:dyDescent="0.35">
      <c r="A155" s="153"/>
      <c r="B155" s="146"/>
      <c r="C155" s="146"/>
      <c r="D155" s="146"/>
      <c r="E155" s="244" t="s">
        <v>53</v>
      </c>
      <c r="F155" s="245"/>
      <c r="G155" s="245"/>
      <c r="H155" s="257"/>
      <c r="I155" s="257"/>
      <c r="J155" s="246"/>
      <c r="K155" s="246"/>
      <c r="L155" s="247"/>
      <c r="M155" s="248"/>
      <c r="N155" s="152"/>
      <c r="O155" s="152"/>
      <c r="P155" s="249" t="s">
        <v>53</v>
      </c>
      <c r="Q155" s="250"/>
      <c r="R155" s="250"/>
      <c r="S155" s="265"/>
      <c r="T155" s="266"/>
      <c r="U155" s="251"/>
      <c r="V155" s="252"/>
      <c r="W155" s="251"/>
      <c r="X155" s="253"/>
      <c r="Y155" s="146"/>
      <c r="Z155" s="147"/>
    </row>
    <row r="156" spans="1:26" s="100" customFormat="1" ht="15" customHeight="1" thickBot="1" x14ac:dyDescent="0.35">
      <c r="A156" s="154"/>
      <c r="B156" s="155"/>
      <c r="C156" s="155"/>
      <c r="D156" s="155"/>
      <c r="E156" s="155"/>
      <c r="F156" s="155"/>
      <c r="G156" s="155"/>
      <c r="H156" s="155"/>
      <c r="I156" s="155"/>
      <c r="J156" s="155"/>
      <c r="K156" s="155"/>
      <c r="L156" s="156"/>
      <c r="M156" s="156"/>
      <c r="N156" s="157"/>
      <c r="O156" s="157"/>
      <c r="P156" s="157"/>
      <c r="Q156" s="146"/>
      <c r="R156" s="146"/>
      <c r="S156" s="146"/>
      <c r="T156" s="146"/>
      <c r="U156" s="146"/>
      <c r="V156" s="146"/>
      <c r="W156" s="146"/>
      <c r="X156" s="146"/>
      <c r="Y156" s="146"/>
      <c r="Z156" s="147"/>
    </row>
    <row r="157" spans="1:26" s="100" customFormat="1" ht="15" customHeight="1" x14ac:dyDescent="0.3">
      <c r="A157" s="226" t="s">
        <v>65</v>
      </c>
      <c r="B157" s="228" t="s">
        <v>35</v>
      </c>
      <c r="C157" s="230" t="s">
        <v>45</v>
      </c>
      <c r="D157" s="232" t="s">
        <v>43</v>
      </c>
      <c r="E157" s="221"/>
      <c r="F157" s="233"/>
      <c r="G157" s="234" t="s">
        <v>46</v>
      </c>
      <c r="H157" s="235"/>
      <c r="I157" s="235"/>
      <c r="J157" s="235"/>
      <c r="K157" s="235"/>
      <c r="L157" s="235"/>
      <c r="M157" s="235"/>
      <c r="N157" s="235"/>
      <c r="O157" s="235"/>
      <c r="P157" s="236"/>
      <c r="Q157" s="237" t="s">
        <v>36</v>
      </c>
      <c r="R157" s="215"/>
      <c r="S157" s="238"/>
      <c r="T157" s="214" t="s">
        <v>37</v>
      </c>
      <c r="U157" s="215"/>
      <c r="V157" s="216"/>
      <c r="W157" s="220" t="s">
        <v>38</v>
      </c>
      <c r="X157" s="221"/>
      <c r="Y157" s="221"/>
      <c r="Z157" s="222"/>
    </row>
    <row r="158" spans="1:26" s="100" customFormat="1" ht="75" customHeight="1" x14ac:dyDescent="0.3">
      <c r="A158" s="227"/>
      <c r="B158" s="229"/>
      <c r="C158" s="231"/>
      <c r="D158" s="97" t="s">
        <v>39</v>
      </c>
      <c r="E158" s="98" t="s">
        <v>40</v>
      </c>
      <c r="F158" s="101" t="s">
        <v>41</v>
      </c>
      <c r="G158" s="94" t="s">
        <v>0</v>
      </c>
      <c r="H158" s="87" t="s">
        <v>72</v>
      </c>
      <c r="I158" s="87" t="s">
        <v>1</v>
      </c>
      <c r="J158" s="88" t="s">
        <v>47</v>
      </c>
      <c r="K158" s="88" t="s">
        <v>48</v>
      </c>
      <c r="L158" s="88" t="s">
        <v>2</v>
      </c>
      <c r="M158" s="88" t="s">
        <v>3</v>
      </c>
      <c r="N158" s="88" t="s">
        <v>4</v>
      </c>
      <c r="O158" s="88" t="s">
        <v>49</v>
      </c>
      <c r="P158" s="95" t="s">
        <v>50</v>
      </c>
      <c r="Q158" s="239"/>
      <c r="R158" s="218"/>
      <c r="S158" s="240"/>
      <c r="T158" s="217"/>
      <c r="U158" s="218"/>
      <c r="V158" s="219"/>
      <c r="W158" s="223"/>
      <c r="X158" s="224"/>
      <c r="Y158" s="224"/>
      <c r="Z158" s="225"/>
    </row>
    <row r="159" spans="1:26" s="100" customFormat="1" ht="24" customHeight="1" x14ac:dyDescent="0.3">
      <c r="A159" s="160" t="str">
        <f>'Weekly Menus'!E7</f>
        <v>Chicken &amp; Cheese Quesadilla</v>
      </c>
      <c r="B159" s="120"/>
      <c r="C159" s="96" t="str">
        <f>'9-12'!B122</f>
        <v xml:space="preserve">1 whole </v>
      </c>
      <c r="D159" s="122"/>
      <c r="E159" s="123"/>
      <c r="F159" s="124"/>
      <c r="G159" s="106">
        <f>'9-12'!C122</f>
        <v>2</v>
      </c>
      <c r="H159" s="104">
        <f>'9-12'!D122</f>
        <v>1.5</v>
      </c>
      <c r="I159" s="104">
        <f>'9-12'!E122</f>
        <v>0</v>
      </c>
      <c r="J159" s="104">
        <f>'9-12'!G122</f>
        <v>0</v>
      </c>
      <c r="K159" s="104">
        <f>'9-12'!H122</f>
        <v>0</v>
      </c>
      <c r="L159" s="104">
        <f>'9-12'!I122</f>
        <v>0</v>
      </c>
      <c r="M159" s="104">
        <f>'9-12'!J122</f>
        <v>0</v>
      </c>
      <c r="N159" s="104">
        <f>'9-12'!K122</f>
        <v>0</v>
      </c>
      <c r="O159" s="104">
        <f>'9-12'!L122</f>
        <v>0</v>
      </c>
      <c r="P159" s="107">
        <f>SUM(J159:O159)</f>
        <v>0</v>
      </c>
      <c r="Q159" s="205"/>
      <c r="R159" s="205"/>
      <c r="S159" s="206"/>
      <c r="T159" s="207"/>
      <c r="U159" s="205"/>
      <c r="V159" s="206"/>
      <c r="W159" s="211"/>
      <c r="X159" s="212"/>
      <c r="Y159" s="212"/>
      <c r="Z159" s="213"/>
    </row>
    <row r="160" spans="1:26" s="100" customFormat="1" ht="24" customHeight="1" x14ac:dyDescent="0.3">
      <c r="A160" s="160" t="str">
        <f>'Weekly Menus'!E8</f>
        <v>Cheese Quesadilla</v>
      </c>
      <c r="B160" s="120"/>
      <c r="C160" s="96" t="str">
        <f>'9-12'!B123</f>
        <v xml:space="preserve">1 whole </v>
      </c>
      <c r="D160" s="122"/>
      <c r="E160" s="123"/>
      <c r="F160" s="124"/>
      <c r="G160" s="106">
        <f>'9-12'!C123</f>
        <v>0</v>
      </c>
      <c r="H160" s="104">
        <f>'9-12'!D123</f>
        <v>0</v>
      </c>
      <c r="I160" s="104">
        <f>'9-12'!E123</f>
        <v>0</v>
      </c>
      <c r="J160" s="104">
        <f>'9-12'!G123</f>
        <v>0</v>
      </c>
      <c r="K160" s="104">
        <f>'9-12'!H123</f>
        <v>0</v>
      </c>
      <c r="L160" s="104">
        <f>'9-12'!I123</f>
        <v>0</v>
      </c>
      <c r="M160" s="104">
        <f>'9-12'!J123</f>
        <v>0</v>
      </c>
      <c r="N160" s="104">
        <f>'9-12'!K123</f>
        <v>0</v>
      </c>
      <c r="O160" s="104">
        <f>'9-12'!L123</f>
        <v>0</v>
      </c>
      <c r="P160" s="107">
        <f t="shared" ref="P160:P177" si="12">SUM(J160:O160)</f>
        <v>0</v>
      </c>
      <c r="Q160" s="205"/>
      <c r="R160" s="205"/>
      <c r="S160" s="206"/>
      <c r="T160" s="207"/>
      <c r="U160" s="205"/>
      <c r="V160" s="206"/>
      <c r="W160" s="211"/>
      <c r="X160" s="212"/>
      <c r="Y160" s="212"/>
      <c r="Z160" s="213"/>
    </row>
    <row r="161" spans="1:26" s="100" customFormat="1" ht="24" customHeight="1" x14ac:dyDescent="0.3">
      <c r="A161" s="160" t="str">
        <f>'Weekly Menus'!E9</f>
        <v>Buttery Corn</v>
      </c>
      <c r="B161" s="120"/>
      <c r="C161" s="96" t="str">
        <f>'9-12'!B124</f>
        <v>1/2 cup</v>
      </c>
      <c r="D161" s="122"/>
      <c r="E161" s="123"/>
      <c r="F161" s="124"/>
      <c r="G161" s="106">
        <f>'9-12'!C124</f>
        <v>0</v>
      </c>
      <c r="H161" s="104">
        <f>'9-12'!D124</f>
        <v>0</v>
      </c>
      <c r="I161" s="104">
        <f>'9-12'!E124</f>
        <v>0</v>
      </c>
      <c r="J161" s="104">
        <f>'9-12'!G124</f>
        <v>0</v>
      </c>
      <c r="K161" s="104">
        <f>'9-12'!H124</f>
        <v>0</v>
      </c>
      <c r="L161" s="104">
        <f>'9-12'!I124</f>
        <v>0</v>
      </c>
      <c r="M161" s="104">
        <f>'9-12'!J124</f>
        <v>0.5</v>
      </c>
      <c r="N161" s="104">
        <f>'9-12'!K124</f>
        <v>0</v>
      </c>
      <c r="O161" s="104">
        <f>'9-12'!L124</f>
        <v>0</v>
      </c>
      <c r="P161" s="107">
        <f t="shared" si="12"/>
        <v>0.5</v>
      </c>
      <c r="Q161" s="205"/>
      <c r="R161" s="205"/>
      <c r="S161" s="206"/>
      <c r="T161" s="207"/>
      <c r="U161" s="205"/>
      <c r="V161" s="206"/>
      <c r="W161" s="211"/>
      <c r="X161" s="212"/>
      <c r="Y161" s="212"/>
      <c r="Z161" s="213"/>
    </row>
    <row r="162" spans="1:26" s="100" customFormat="1" ht="24" customHeight="1" x14ac:dyDescent="0.3">
      <c r="A162" s="160" t="str">
        <f>'Weekly Menus'!E10</f>
        <v>Tabouleh</v>
      </c>
      <c r="B162" s="120"/>
      <c r="C162" s="130" t="str">
        <f>'9-12'!B125</f>
        <v>1/2 cup</v>
      </c>
      <c r="D162" s="122"/>
      <c r="E162" s="123"/>
      <c r="F162" s="124"/>
      <c r="G162" s="106">
        <f>'9-12'!C125</f>
        <v>0</v>
      </c>
      <c r="H162" s="104">
        <f>'9-12'!D125</f>
        <v>1</v>
      </c>
      <c r="I162" s="104">
        <f>'9-12'!E125</f>
        <v>0</v>
      </c>
      <c r="J162" s="104">
        <f>'9-12'!G125</f>
        <v>0</v>
      </c>
      <c r="K162" s="104">
        <f>'9-12'!H125</f>
        <v>0</v>
      </c>
      <c r="L162" s="104">
        <f>'9-12'!I125</f>
        <v>0</v>
      </c>
      <c r="M162" s="104">
        <f>'9-12'!J125</f>
        <v>0</v>
      </c>
      <c r="N162" s="104">
        <f>'9-12'!K125</f>
        <v>0</v>
      </c>
      <c r="O162" s="104">
        <f>'9-12'!L125</f>
        <v>0</v>
      </c>
      <c r="P162" s="107">
        <f t="shared" si="12"/>
        <v>0</v>
      </c>
      <c r="Q162" s="205"/>
      <c r="R162" s="205"/>
      <c r="S162" s="206"/>
      <c r="T162" s="207"/>
      <c r="U162" s="205"/>
      <c r="V162" s="206"/>
      <c r="W162" s="211"/>
      <c r="X162" s="212"/>
      <c r="Y162" s="212"/>
      <c r="Z162" s="213"/>
    </row>
    <row r="163" spans="1:26" s="100" customFormat="1" ht="24" customHeight="1" x14ac:dyDescent="0.3">
      <c r="A163" s="160" t="str">
        <f>'Weekly Menus'!E11</f>
        <v>Salsa</v>
      </c>
      <c r="B163" s="120"/>
      <c r="C163" s="96" t="str">
        <f>'9-12'!B126</f>
        <v>1/4 cup</v>
      </c>
      <c r="D163" s="122"/>
      <c r="E163" s="123"/>
      <c r="F163" s="124"/>
      <c r="G163" s="106">
        <f>'9-12'!C126</f>
        <v>0</v>
      </c>
      <c r="H163" s="104">
        <f>'9-12'!D126</f>
        <v>0</v>
      </c>
      <c r="I163" s="104">
        <f>'9-12'!E126</f>
        <v>0</v>
      </c>
      <c r="J163" s="104">
        <f>'9-12'!G126</f>
        <v>0</v>
      </c>
      <c r="K163" s="104">
        <f>'9-12'!H126</f>
        <v>0.25</v>
      </c>
      <c r="L163" s="104">
        <f>'9-12'!I126</f>
        <v>0</v>
      </c>
      <c r="M163" s="104">
        <f>'9-12'!J126</f>
        <v>0</v>
      </c>
      <c r="N163" s="104">
        <f>'9-12'!K126</f>
        <v>0</v>
      </c>
      <c r="O163" s="104">
        <f>'9-12'!L126</f>
        <v>0</v>
      </c>
      <c r="P163" s="107">
        <f t="shared" si="12"/>
        <v>0.25</v>
      </c>
      <c r="Q163" s="205"/>
      <c r="R163" s="205"/>
      <c r="S163" s="206"/>
      <c r="T163" s="207"/>
      <c r="U163" s="205"/>
      <c r="V163" s="206"/>
      <c r="W163" s="211"/>
      <c r="X163" s="212"/>
      <c r="Y163" s="212"/>
      <c r="Z163" s="213"/>
    </row>
    <row r="164" spans="1:26" s="100" customFormat="1" ht="24" customHeight="1" x14ac:dyDescent="0.3">
      <c r="A164" s="160" t="str">
        <f>'Weekly Menus'!E12</f>
        <v>Sour Cream</v>
      </c>
      <c r="B164" s="120"/>
      <c r="C164" s="96" t="str">
        <f>'9-12'!B127</f>
        <v xml:space="preserve">1 oz. </v>
      </c>
      <c r="D164" s="122"/>
      <c r="E164" s="123"/>
      <c r="F164" s="124"/>
      <c r="G164" s="106">
        <f>'9-12'!C127</f>
        <v>0</v>
      </c>
      <c r="H164" s="104">
        <f>'9-12'!D127</f>
        <v>0</v>
      </c>
      <c r="I164" s="104">
        <f>'9-12'!E127</f>
        <v>0</v>
      </c>
      <c r="J164" s="104">
        <f>'9-12'!G127</f>
        <v>0</v>
      </c>
      <c r="K164" s="104">
        <f>'9-12'!H127</f>
        <v>0</v>
      </c>
      <c r="L164" s="104">
        <f>'9-12'!I127</f>
        <v>0</v>
      </c>
      <c r="M164" s="104">
        <f>'9-12'!J127</f>
        <v>0</v>
      </c>
      <c r="N164" s="104">
        <f>'9-12'!K127</f>
        <v>0</v>
      </c>
      <c r="O164" s="104">
        <f>'9-12'!L127</f>
        <v>0</v>
      </c>
      <c r="P164" s="107">
        <f t="shared" si="12"/>
        <v>0</v>
      </c>
      <c r="Q164" s="205"/>
      <c r="R164" s="205"/>
      <c r="S164" s="206"/>
      <c r="T164" s="207"/>
      <c r="U164" s="205"/>
      <c r="V164" s="206"/>
      <c r="W164" s="211"/>
      <c r="X164" s="212"/>
      <c r="Y164" s="212"/>
      <c r="Z164" s="213"/>
    </row>
    <row r="165" spans="1:26" s="100" customFormat="1" ht="24" customHeight="1" x14ac:dyDescent="0.3">
      <c r="A165" s="160" t="str">
        <f>'Weekly Menus'!E13</f>
        <v>Fruit Selection</v>
      </c>
      <c r="B165" s="120"/>
      <c r="C165" s="96" t="str">
        <f>'9-12'!B128</f>
        <v>1/2 cup</v>
      </c>
      <c r="D165" s="122"/>
      <c r="E165" s="123"/>
      <c r="F165" s="124"/>
      <c r="G165" s="106">
        <f>'9-12'!C128</f>
        <v>0</v>
      </c>
      <c r="H165" s="104">
        <f>'9-12'!D128</f>
        <v>0</v>
      </c>
      <c r="I165" s="104">
        <f>'9-12'!E128</f>
        <v>0.5</v>
      </c>
      <c r="J165" s="104">
        <f>'9-12'!G128</f>
        <v>0</v>
      </c>
      <c r="K165" s="104">
        <f>'9-12'!H128</f>
        <v>0</v>
      </c>
      <c r="L165" s="104">
        <f>'9-12'!I128</f>
        <v>0</v>
      </c>
      <c r="M165" s="104">
        <f>'9-12'!J128</f>
        <v>0</v>
      </c>
      <c r="N165" s="104">
        <f>'9-12'!K128</f>
        <v>0</v>
      </c>
      <c r="O165" s="104">
        <f>'9-12'!L128</f>
        <v>0</v>
      </c>
      <c r="P165" s="107">
        <f t="shared" si="12"/>
        <v>0</v>
      </c>
      <c r="Q165" s="205"/>
      <c r="R165" s="205"/>
      <c r="S165" s="206"/>
      <c r="T165" s="207"/>
      <c r="U165" s="205"/>
      <c r="V165" s="206"/>
      <c r="W165" s="211"/>
      <c r="X165" s="212"/>
      <c r="Y165" s="212"/>
      <c r="Z165" s="213"/>
    </row>
    <row r="166" spans="1:26" s="100" customFormat="1" ht="24" customHeight="1" x14ac:dyDescent="0.3">
      <c r="A166" s="160" t="str">
        <f>'Weekly Menus'!E14</f>
        <v>Fruit Selection</v>
      </c>
      <c r="B166" s="120"/>
      <c r="C166" s="96" t="str">
        <f>'9-12'!B129</f>
        <v>1/2 cup</v>
      </c>
      <c r="D166" s="122"/>
      <c r="E166" s="123"/>
      <c r="F166" s="124"/>
      <c r="G166" s="106">
        <f>'9-12'!C129</f>
        <v>0</v>
      </c>
      <c r="H166" s="104">
        <f>'9-12'!D129</f>
        <v>0</v>
      </c>
      <c r="I166" s="104">
        <f>'9-12'!E129</f>
        <v>0.5</v>
      </c>
      <c r="J166" s="104">
        <f>'9-12'!G129</f>
        <v>0</v>
      </c>
      <c r="K166" s="104">
        <f>'9-12'!H129</f>
        <v>0</v>
      </c>
      <c r="L166" s="104">
        <f>'9-12'!I129</f>
        <v>0</v>
      </c>
      <c r="M166" s="104">
        <f>'9-12'!J129</f>
        <v>0</v>
      </c>
      <c r="N166" s="104">
        <f>'9-12'!K129</f>
        <v>0</v>
      </c>
      <c r="O166" s="104">
        <f>'9-12'!L129</f>
        <v>0</v>
      </c>
      <c r="P166" s="107">
        <f t="shared" si="12"/>
        <v>0</v>
      </c>
      <c r="Q166" s="205"/>
      <c r="R166" s="205"/>
      <c r="S166" s="206"/>
      <c r="T166" s="207"/>
      <c r="U166" s="205"/>
      <c r="V166" s="206"/>
      <c r="W166" s="211"/>
      <c r="X166" s="212"/>
      <c r="Y166" s="212"/>
      <c r="Z166" s="213"/>
    </row>
    <row r="167" spans="1:26" s="100" customFormat="1" ht="24" customHeight="1" x14ac:dyDescent="0.3">
      <c r="A167" s="160" t="str">
        <f>'Weekly Menus'!E15</f>
        <v>Milk Selection</v>
      </c>
      <c r="B167" s="120"/>
      <c r="C167" s="96" t="str">
        <f>'9-12'!B130</f>
        <v xml:space="preserve">8 oz. </v>
      </c>
      <c r="D167" s="122"/>
      <c r="E167" s="123"/>
      <c r="F167" s="124"/>
      <c r="G167" s="106">
        <f>'9-12'!C130</f>
        <v>0</v>
      </c>
      <c r="H167" s="104">
        <f>'9-12'!D130</f>
        <v>0</v>
      </c>
      <c r="I167" s="104">
        <f>'9-12'!E130</f>
        <v>0</v>
      </c>
      <c r="J167" s="104">
        <f>'9-12'!G130</f>
        <v>0</v>
      </c>
      <c r="K167" s="104">
        <f>'9-12'!H130</f>
        <v>0</v>
      </c>
      <c r="L167" s="104">
        <f>'9-12'!I130</f>
        <v>0</v>
      </c>
      <c r="M167" s="104">
        <f>'9-12'!J130</f>
        <v>0</v>
      </c>
      <c r="N167" s="104">
        <f>'9-12'!K130</f>
        <v>0</v>
      </c>
      <c r="O167" s="104">
        <f>'9-12'!L130</f>
        <v>0</v>
      </c>
      <c r="P167" s="107">
        <f t="shared" si="12"/>
        <v>0</v>
      </c>
      <c r="Q167" s="205"/>
      <c r="R167" s="205"/>
      <c r="S167" s="206"/>
      <c r="T167" s="207"/>
      <c r="U167" s="205"/>
      <c r="V167" s="206"/>
      <c r="W167" s="211"/>
      <c r="X167" s="212"/>
      <c r="Y167" s="212"/>
      <c r="Z167" s="213"/>
    </row>
    <row r="168" spans="1:26" s="100" customFormat="1" ht="24" customHeight="1" x14ac:dyDescent="0.3">
      <c r="A168" s="160">
        <f>'Weekly Menus'!E16</f>
        <v>0</v>
      </c>
      <c r="B168" s="120"/>
      <c r="C168" s="96">
        <f>'9-12'!B131</f>
        <v>0</v>
      </c>
      <c r="D168" s="122"/>
      <c r="E168" s="123"/>
      <c r="F168" s="124"/>
      <c r="G168" s="106">
        <f>'9-12'!C131</f>
        <v>0</v>
      </c>
      <c r="H168" s="104">
        <f>'9-12'!D131</f>
        <v>0</v>
      </c>
      <c r="I168" s="104">
        <f>'9-12'!E131</f>
        <v>0</v>
      </c>
      <c r="J168" s="104">
        <f>'9-12'!G131</f>
        <v>0</v>
      </c>
      <c r="K168" s="104">
        <f>'9-12'!H131</f>
        <v>0</v>
      </c>
      <c r="L168" s="104">
        <f>'9-12'!I131</f>
        <v>0</v>
      </c>
      <c r="M168" s="104">
        <f>'9-12'!J131</f>
        <v>0</v>
      </c>
      <c r="N168" s="104">
        <f>'9-12'!K131</f>
        <v>0</v>
      </c>
      <c r="O168" s="104">
        <f>'9-12'!L131</f>
        <v>0</v>
      </c>
      <c r="P168" s="107">
        <f t="shared" si="12"/>
        <v>0</v>
      </c>
      <c r="Q168" s="205"/>
      <c r="R168" s="205"/>
      <c r="S168" s="206"/>
      <c r="T168" s="207"/>
      <c r="U168" s="205"/>
      <c r="V168" s="206"/>
      <c r="W168" s="211"/>
      <c r="X168" s="212"/>
      <c r="Y168" s="212"/>
      <c r="Z168" s="213"/>
    </row>
    <row r="169" spans="1:26" s="100" customFormat="1" ht="24" customHeight="1" x14ac:dyDescent="0.3">
      <c r="A169" s="160">
        <f>'Weekly Menus'!E17</f>
        <v>0</v>
      </c>
      <c r="B169" s="120"/>
      <c r="C169" s="96">
        <f>'9-12'!B132</f>
        <v>0</v>
      </c>
      <c r="D169" s="122"/>
      <c r="E169" s="123"/>
      <c r="F169" s="124"/>
      <c r="G169" s="106">
        <f>'9-12'!C132</f>
        <v>0</v>
      </c>
      <c r="H169" s="104">
        <f>'9-12'!D132</f>
        <v>0</v>
      </c>
      <c r="I169" s="104">
        <f>'9-12'!E132</f>
        <v>0</v>
      </c>
      <c r="J169" s="104">
        <f>'9-12'!G132</f>
        <v>0</v>
      </c>
      <c r="K169" s="104">
        <f>'9-12'!H132</f>
        <v>0</v>
      </c>
      <c r="L169" s="104">
        <f>'9-12'!I132</f>
        <v>0</v>
      </c>
      <c r="M169" s="104">
        <f>'9-12'!J132</f>
        <v>0</v>
      </c>
      <c r="N169" s="104">
        <f>'9-12'!K132</f>
        <v>0</v>
      </c>
      <c r="O169" s="104">
        <f>'9-12'!L132</f>
        <v>0</v>
      </c>
      <c r="P169" s="107">
        <f t="shared" si="12"/>
        <v>0</v>
      </c>
      <c r="Q169" s="205"/>
      <c r="R169" s="205"/>
      <c r="S169" s="206"/>
      <c r="T169" s="207"/>
      <c r="U169" s="205"/>
      <c r="V169" s="206"/>
      <c r="W169" s="208"/>
      <c r="X169" s="208"/>
      <c r="Y169" s="208"/>
      <c r="Z169" s="209"/>
    </row>
    <row r="170" spans="1:26" s="100" customFormat="1" ht="24" customHeight="1" x14ac:dyDescent="0.3">
      <c r="A170" s="160">
        <f>'Weekly Menus'!E18</f>
        <v>0</v>
      </c>
      <c r="B170" s="120"/>
      <c r="C170" s="96">
        <f>'9-12'!B133</f>
        <v>0</v>
      </c>
      <c r="D170" s="122"/>
      <c r="E170" s="123"/>
      <c r="F170" s="124"/>
      <c r="G170" s="106">
        <f>'9-12'!C133</f>
        <v>0</v>
      </c>
      <c r="H170" s="104">
        <f>'9-12'!D133</f>
        <v>0</v>
      </c>
      <c r="I170" s="104">
        <f>'9-12'!E133</f>
        <v>0</v>
      </c>
      <c r="J170" s="104">
        <f>'9-12'!G133</f>
        <v>0</v>
      </c>
      <c r="K170" s="104">
        <f>'9-12'!H133</f>
        <v>0</v>
      </c>
      <c r="L170" s="104">
        <f>'9-12'!I133</f>
        <v>0</v>
      </c>
      <c r="M170" s="104">
        <f>'9-12'!J133</f>
        <v>0</v>
      </c>
      <c r="N170" s="104">
        <f>'9-12'!K133</f>
        <v>0</v>
      </c>
      <c r="O170" s="104">
        <f>'9-12'!L133</f>
        <v>0</v>
      </c>
      <c r="P170" s="107">
        <f t="shared" si="12"/>
        <v>0</v>
      </c>
      <c r="Q170" s="205"/>
      <c r="R170" s="205"/>
      <c r="S170" s="206"/>
      <c r="T170" s="207"/>
      <c r="U170" s="205"/>
      <c r="V170" s="206"/>
      <c r="W170" s="208"/>
      <c r="X170" s="208"/>
      <c r="Y170" s="208"/>
      <c r="Z170" s="209"/>
    </row>
    <row r="171" spans="1:26" s="100" customFormat="1" ht="24" customHeight="1" x14ac:dyDescent="0.3">
      <c r="A171" s="160">
        <f>'Weekly Menus'!E19</f>
        <v>0</v>
      </c>
      <c r="B171" s="120"/>
      <c r="C171" s="96">
        <f>'9-12'!B134</f>
        <v>0</v>
      </c>
      <c r="D171" s="122"/>
      <c r="E171" s="123"/>
      <c r="F171" s="124"/>
      <c r="G171" s="106">
        <f>'9-12'!C134</f>
        <v>0</v>
      </c>
      <c r="H171" s="104">
        <f>'9-12'!D134</f>
        <v>0</v>
      </c>
      <c r="I171" s="104">
        <f>'9-12'!E134</f>
        <v>0</v>
      </c>
      <c r="J171" s="104">
        <f>'9-12'!G134</f>
        <v>0</v>
      </c>
      <c r="K171" s="104">
        <f>'9-12'!H134</f>
        <v>0</v>
      </c>
      <c r="L171" s="104">
        <f>'9-12'!I134</f>
        <v>0</v>
      </c>
      <c r="M171" s="104">
        <f>'9-12'!J134</f>
        <v>0</v>
      </c>
      <c r="N171" s="104">
        <f>'9-12'!K134</f>
        <v>0</v>
      </c>
      <c r="O171" s="104">
        <f>'9-12'!L134</f>
        <v>0</v>
      </c>
      <c r="P171" s="107">
        <f t="shared" si="12"/>
        <v>0</v>
      </c>
      <c r="Q171" s="205"/>
      <c r="R171" s="205"/>
      <c r="S171" s="206"/>
      <c r="T171" s="207"/>
      <c r="U171" s="205"/>
      <c r="V171" s="206"/>
      <c r="W171" s="208"/>
      <c r="X171" s="208"/>
      <c r="Y171" s="208"/>
      <c r="Z171" s="209"/>
    </row>
    <row r="172" spans="1:26" s="100" customFormat="1" ht="24" customHeight="1" x14ac:dyDescent="0.3">
      <c r="A172" s="160">
        <f>'Weekly Menus'!E20</f>
        <v>0</v>
      </c>
      <c r="B172" s="120"/>
      <c r="C172" s="96">
        <f>'9-12'!B135</f>
        <v>0</v>
      </c>
      <c r="D172" s="122"/>
      <c r="E172" s="123"/>
      <c r="F172" s="124"/>
      <c r="G172" s="106">
        <f>'9-12'!C135</f>
        <v>0</v>
      </c>
      <c r="H172" s="104">
        <f>'9-12'!D135</f>
        <v>0</v>
      </c>
      <c r="I172" s="104">
        <f>'9-12'!E135</f>
        <v>0</v>
      </c>
      <c r="J172" s="104">
        <f>'9-12'!G135</f>
        <v>0</v>
      </c>
      <c r="K172" s="104">
        <f>'9-12'!H135</f>
        <v>0</v>
      </c>
      <c r="L172" s="104">
        <f>'9-12'!I135</f>
        <v>0</v>
      </c>
      <c r="M172" s="104">
        <f>'9-12'!J135</f>
        <v>0</v>
      </c>
      <c r="N172" s="104">
        <f>'9-12'!K135</f>
        <v>0</v>
      </c>
      <c r="O172" s="104">
        <f>'9-12'!L135</f>
        <v>0</v>
      </c>
      <c r="P172" s="107">
        <f t="shared" si="12"/>
        <v>0</v>
      </c>
      <c r="Q172" s="205"/>
      <c r="R172" s="205"/>
      <c r="S172" s="206"/>
      <c r="T172" s="207"/>
      <c r="U172" s="205"/>
      <c r="V172" s="206"/>
      <c r="W172" s="208"/>
      <c r="X172" s="208"/>
      <c r="Y172" s="208"/>
      <c r="Z172" s="209"/>
    </row>
    <row r="173" spans="1:26" s="100" customFormat="1" ht="24" customHeight="1" x14ac:dyDescent="0.3">
      <c r="A173" s="160">
        <f>'Weekly Menus'!E21</f>
        <v>0</v>
      </c>
      <c r="B173" s="120"/>
      <c r="C173" s="96">
        <f>'9-12'!B136</f>
        <v>0</v>
      </c>
      <c r="D173" s="122"/>
      <c r="E173" s="123"/>
      <c r="F173" s="124"/>
      <c r="G173" s="106">
        <f>'9-12'!C136</f>
        <v>0</v>
      </c>
      <c r="H173" s="104">
        <f>'9-12'!D136</f>
        <v>0</v>
      </c>
      <c r="I173" s="104">
        <f>'9-12'!E136</f>
        <v>0</v>
      </c>
      <c r="J173" s="104">
        <f>'9-12'!G136</f>
        <v>0</v>
      </c>
      <c r="K173" s="104">
        <f>'9-12'!H136</f>
        <v>0</v>
      </c>
      <c r="L173" s="104">
        <f>'9-12'!I136</f>
        <v>0</v>
      </c>
      <c r="M173" s="104">
        <f>'9-12'!J136</f>
        <v>0</v>
      </c>
      <c r="N173" s="104">
        <f>'9-12'!K136</f>
        <v>0</v>
      </c>
      <c r="O173" s="104">
        <f>'9-12'!L136</f>
        <v>0</v>
      </c>
      <c r="P173" s="107">
        <f t="shared" si="12"/>
        <v>0</v>
      </c>
      <c r="Q173" s="205"/>
      <c r="R173" s="205"/>
      <c r="S173" s="206"/>
      <c r="T173" s="207"/>
      <c r="U173" s="205"/>
      <c r="V173" s="206"/>
      <c r="W173" s="208"/>
      <c r="X173" s="208"/>
      <c r="Y173" s="208"/>
      <c r="Z173" s="209"/>
    </row>
    <row r="174" spans="1:26" s="100" customFormat="1" ht="24" customHeight="1" x14ac:dyDescent="0.3">
      <c r="A174" s="160">
        <f>'Weekly Menus'!E22</f>
        <v>0</v>
      </c>
      <c r="B174" s="120"/>
      <c r="C174" s="96">
        <f>'9-12'!B137</f>
        <v>0</v>
      </c>
      <c r="D174" s="122"/>
      <c r="E174" s="123"/>
      <c r="F174" s="124"/>
      <c r="G174" s="106">
        <f>'9-12'!C137</f>
        <v>0</v>
      </c>
      <c r="H174" s="104">
        <f>'9-12'!D137</f>
        <v>0</v>
      </c>
      <c r="I174" s="104">
        <f>'9-12'!E137</f>
        <v>0</v>
      </c>
      <c r="J174" s="104">
        <f>'9-12'!G137</f>
        <v>0</v>
      </c>
      <c r="K174" s="104">
        <f>'9-12'!H137</f>
        <v>0</v>
      </c>
      <c r="L174" s="104">
        <f>'9-12'!I137</f>
        <v>0</v>
      </c>
      <c r="M174" s="104">
        <f>'9-12'!J137</f>
        <v>0</v>
      </c>
      <c r="N174" s="104">
        <f>'9-12'!K137</f>
        <v>0</v>
      </c>
      <c r="O174" s="104">
        <f>'9-12'!L137</f>
        <v>0</v>
      </c>
      <c r="P174" s="107">
        <f t="shared" si="12"/>
        <v>0</v>
      </c>
      <c r="Q174" s="205"/>
      <c r="R174" s="205"/>
      <c r="S174" s="206"/>
      <c r="T174" s="207"/>
      <c r="U174" s="205"/>
      <c r="V174" s="206"/>
      <c r="W174" s="208"/>
      <c r="X174" s="208"/>
      <c r="Y174" s="208"/>
      <c r="Z174" s="209"/>
    </row>
    <row r="175" spans="1:26" s="100" customFormat="1" ht="24" customHeight="1" x14ac:dyDescent="0.3">
      <c r="A175" s="160">
        <f>'Weekly Menus'!E23</f>
        <v>0</v>
      </c>
      <c r="B175" s="120"/>
      <c r="C175" s="96">
        <f>'9-12'!B138</f>
        <v>0</v>
      </c>
      <c r="D175" s="122"/>
      <c r="E175" s="123"/>
      <c r="F175" s="124"/>
      <c r="G175" s="106">
        <f>'9-12'!C138</f>
        <v>0</v>
      </c>
      <c r="H175" s="104">
        <f>'9-12'!D138</f>
        <v>0</v>
      </c>
      <c r="I175" s="104">
        <f>'9-12'!E138</f>
        <v>0</v>
      </c>
      <c r="J175" s="104">
        <f>'9-12'!G138</f>
        <v>0</v>
      </c>
      <c r="K175" s="104">
        <f>'9-12'!H138</f>
        <v>0</v>
      </c>
      <c r="L175" s="104">
        <f>'9-12'!I138</f>
        <v>0</v>
      </c>
      <c r="M175" s="104">
        <f>'9-12'!J138</f>
        <v>0</v>
      </c>
      <c r="N175" s="104">
        <f>'9-12'!K138</f>
        <v>0</v>
      </c>
      <c r="O175" s="104">
        <f>'9-12'!L138</f>
        <v>0</v>
      </c>
      <c r="P175" s="107">
        <f t="shared" si="12"/>
        <v>0</v>
      </c>
      <c r="Q175" s="205"/>
      <c r="R175" s="205"/>
      <c r="S175" s="206"/>
      <c r="T175" s="207"/>
      <c r="U175" s="205"/>
      <c r="V175" s="206"/>
      <c r="W175" s="208"/>
      <c r="X175" s="208"/>
      <c r="Y175" s="208"/>
      <c r="Z175" s="209"/>
    </row>
    <row r="176" spans="1:26" s="100" customFormat="1" ht="24" customHeight="1" x14ac:dyDescent="0.3">
      <c r="A176" s="160">
        <f>'Weekly Menus'!E24</f>
        <v>0</v>
      </c>
      <c r="B176" s="120"/>
      <c r="C176" s="96">
        <f>'9-12'!B139</f>
        <v>0</v>
      </c>
      <c r="D176" s="122"/>
      <c r="E176" s="123"/>
      <c r="F176" s="124"/>
      <c r="G176" s="106">
        <f>'9-12'!C139</f>
        <v>0</v>
      </c>
      <c r="H176" s="104">
        <f>'9-12'!D139</f>
        <v>0</v>
      </c>
      <c r="I176" s="104">
        <f>'9-12'!E139</f>
        <v>0</v>
      </c>
      <c r="J176" s="104">
        <f>'9-12'!G139</f>
        <v>0</v>
      </c>
      <c r="K176" s="104">
        <f>'9-12'!H139</f>
        <v>0</v>
      </c>
      <c r="L176" s="104">
        <f>'9-12'!I139</f>
        <v>0</v>
      </c>
      <c r="M176" s="104">
        <f>'9-12'!J139</f>
        <v>0</v>
      </c>
      <c r="N176" s="104">
        <f>'9-12'!K139</f>
        <v>0</v>
      </c>
      <c r="O176" s="104">
        <f>'9-12'!L139</f>
        <v>0</v>
      </c>
      <c r="P176" s="107">
        <f t="shared" si="12"/>
        <v>0</v>
      </c>
      <c r="Q176" s="205"/>
      <c r="R176" s="205"/>
      <c r="S176" s="206"/>
      <c r="T176" s="207"/>
      <c r="U176" s="205"/>
      <c r="V176" s="206"/>
      <c r="W176" s="208"/>
      <c r="X176" s="208"/>
      <c r="Y176" s="208"/>
      <c r="Z176" s="209"/>
    </row>
    <row r="177" spans="1:26" ht="24" customHeight="1" thickBot="1" x14ac:dyDescent="0.35">
      <c r="A177" s="161">
        <f>'Weekly Menus'!E26</f>
        <v>0</v>
      </c>
      <c r="B177" s="121"/>
      <c r="C177" s="96">
        <f>'9-12'!B141</f>
        <v>0</v>
      </c>
      <c r="D177" s="125"/>
      <c r="E177" s="126"/>
      <c r="F177" s="127"/>
      <c r="G177" s="106">
        <f>'9-12'!C141</f>
        <v>0</v>
      </c>
      <c r="H177" s="104">
        <f>'9-12'!D141</f>
        <v>0</v>
      </c>
      <c r="I177" s="104">
        <f>'9-12'!E141</f>
        <v>0</v>
      </c>
      <c r="J177" s="104">
        <f>'9-12'!G141</f>
        <v>0</v>
      </c>
      <c r="K177" s="104">
        <f>'9-12'!H141</f>
        <v>0</v>
      </c>
      <c r="L177" s="104">
        <f>'9-12'!I141</f>
        <v>0</v>
      </c>
      <c r="M177" s="104">
        <f>'9-12'!J141</f>
        <v>0</v>
      </c>
      <c r="N177" s="104">
        <f>'9-12'!K141</f>
        <v>0</v>
      </c>
      <c r="O177" s="104">
        <f>'9-12'!L141</f>
        <v>0</v>
      </c>
      <c r="P177" s="107">
        <f t="shared" si="12"/>
        <v>0</v>
      </c>
      <c r="Q177" s="319"/>
      <c r="R177" s="320"/>
      <c r="S177" s="321"/>
      <c r="T177" s="319"/>
      <c r="U177" s="320"/>
      <c r="V177" s="321"/>
      <c r="W177" s="316"/>
      <c r="X177" s="317"/>
      <c r="Y177" s="317"/>
      <c r="Z177" s="318"/>
    </row>
    <row r="178" spans="1:26" ht="24" customHeight="1" x14ac:dyDescent="0.3">
      <c r="A178" s="190" t="s">
        <v>57</v>
      </c>
      <c r="B178" s="191"/>
      <c r="C178" s="191"/>
      <c r="D178" s="191"/>
      <c r="E178" s="191"/>
      <c r="F178" s="191"/>
      <c r="G178" s="108"/>
      <c r="H178" s="108"/>
      <c r="I178" s="108"/>
      <c r="J178" s="108"/>
      <c r="K178" s="108"/>
      <c r="L178" s="108"/>
      <c r="M178" s="108"/>
      <c r="N178" s="108"/>
      <c r="O178" s="108"/>
      <c r="P178" s="109"/>
      <c r="Q178" s="192" t="s">
        <v>59</v>
      </c>
      <c r="R178" s="193"/>
      <c r="S178" s="193"/>
      <c r="T178" s="193"/>
      <c r="U178" s="193"/>
      <c r="V178" s="193"/>
      <c r="W178" s="193"/>
      <c r="X178" s="193"/>
      <c r="Y178" s="193"/>
      <c r="Z178" s="194"/>
    </row>
    <row r="179" spans="1:26" ht="24" customHeight="1" x14ac:dyDescent="0.3">
      <c r="A179" s="201" t="s">
        <v>56</v>
      </c>
      <c r="B179" s="202"/>
      <c r="C179" s="202"/>
      <c r="D179" s="202"/>
      <c r="E179" s="202"/>
      <c r="F179" s="202"/>
      <c r="G179" s="102">
        <f>FLOOR(SUM(G159:G177),0.25)</f>
        <v>2</v>
      </c>
      <c r="H179" s="102">
        <f>FLOOR(SUM(H159:H177),0.25)</f>
        <v>2.5</v>
      </c>
      <c r="I179" s="102">
        <f t="shared" ref="I179:P179" si="13">SUM(I159:I177)</f>
        <v>1</v>
      </c>
      <c r="J179" s="102">
        <f t="shared" si="13"/>
        <v>0</v>
      </c>
      <c r="K179" s="102">
        <f t="shared" si="13"/>
        <v>0.25</v>
      </c>
      <c r="L179" s="102">
        <f t="shared" si="13"/>
        <v>0</v>
      </c>
      <c r="M179" s="102">
        <f t="shared" si="13"/>
        <v>0.5</v>
      </c>
      <c r="N179" s="102">
        <f t="shared" si="13"/>
        <v>0</v>
      </c>
      <c r="O179" s="102">
        <f t="shared" si="13"/>
        <v>0</v>
      </c>
      <c r="P179" s="110">
        <f t="shared" si="13"/>
        <v>0.75</v>
      </c>
      <c r="Q179" s="195"/>
      <c r="R179" s="196"/>
      <c r="S179" s="196"/>
      <c r="T179" s="196"/>
      <c r="U179" s="196"/>
      <c r="V179" s="196"/>
      <c r="W179" s="196"/>
      <c r="X179" s="196"/>
      <c r="Y179" s="196"/>
      <c r="Z179" s="197"/>
    </row>
    <row r="180" spans="1:26" ht="24" customHeight="1" thickBot="1" x14ac:dyDescent="0.35">
      <c r="A180" s="203" t="s">
        <v>64</v>
      </c>
      <c r="B180" s="204"/>
      <c r="C180" s="204"/>
      <c r="D180" s="204"/>
      <c r="E180" s="204"/>
      <c r="F180" s="204"/>
      <c r="G180" s="103">
        <f t="shared" ref="G180:P180" si="14">SUM(G34,G70,G106,G142,G179)</f>
        <v>10</v>
      </c>
      <c r="H180" s="103">
        <f t="shared" si="14"/>
        <v>10.5</v>
      </c>
      <c r="I180" s="103">
        <f t="shared" si="14"/>
        <v>5</v>
      </c>
      <c r="J180" s="103">
        <f t="shared" si="14"/>
        <v>0.5</v>
      </c>
      <c r="K180" s="103">
        <f t="shared" si="14"/>
        <v>1.5</v>
      </c>
      <c r="L180" s="103">
        <f t="shared" si="14"/>
        <v>0.5</v>
      </c>
      <c r="M180" s="103">
        <f t="shared" si="14"/>
        <v>1</v>
      </c>
      <c r="N180" s="103">
        <f t="shared" si="14"/>
        <v>1</v>
      </c>
      <c r="O180" s="103">
        <f t="shared" si="14"/>
        <v>0</v>
      </c>
      <c r="P180" s="111">
        <f t="shared" si="14"/>
        <v>4.5</v>
      </c>
      <c r="Q180" s="198"/>
      <c r="R180" s="199"/>
      <c r="S180" s="199"/>
      <c r="T180" s="199"/>
      <c r="U180" s="199"/>
      <c r="V180" s="199"/>
      <c r="W180" s="199"/>
      <c r="X180" s="199"/>
      <c r="Y180" s="199"/>
      <c r="Z180" s="200"/>
    </row>
    <row r="181" spans="1:26" ht="15" customHeight="1" x14ac:dyDescent="0.3"/>
    <row r="182" spans="1:26" ht="15" customHeight="1" x14ac:dyDescent="0.3"/>
    <row r="183" spans="1:26" ht="15" customHeight="1" x14ac:dyDescent="0.3"/>
    <row r="184" spans="1:26" ht="15" customHeight="1" x14ac:dyDescent="0.3"/>
    <row r="185" spans="1:26" ht="15" customHeight="1" x14ac:dyDescent="0.3"/>
    <row r="186" spans="1:26" ht="15" customHeight="1" x14ac:dyDescent="0.3"/>
  </sheetData>
  <sheetProtection algorithmName="SHA-512" hashValue="B27tAIaz52Mw70V70rdatfXbEtwyodurmYgHhfH++Z8P2HbqM4ezWSMrFTW6xFj0+37BNILJKfjc17SccXebEw==" saltValue="KBEMSWcqma5bMn+LqHRKEw==" spinCount="100000" sheet="1" selectLockedCells="1"/>
  <mergeCells count="498">
    <mergeCell ref="W21:Z21"/>
    <mergeCell ref="T21:V21"/>
    <mergeCell ref="Q21:S21"/>
    <mergeCell ref="W20:Z20"/>
    <mergeCell ref="T20:V20"/>
    <mergeCell ref="Q20:S20"/>
    <mergeCell ref="W177:Z177"/>
    <mergeCell ref="T177:V177"/>
    <mergeCell ref="Q177:S177"/>
    <mergeCell ref="Q23:S23"/>
    <mergeCell ref="T23:V23"/>
    <mergeCell ref="W23:Z23"/>
    <mergeCell ref="Q24:S24"/>
    <mergeCell ref="T24:V24"/>
    <mergeCell ref="W24:Z24"/>
    <mergeCell ref="Q22:S22"/>
    <mergeCell ref="T22:V22"/>
    <mergeCell ref="W22:Z22"/>
    <mergeCell ref="Q27:S27"/>
    <mergeCell ref="T27:V27"/>
    <mergeCell ref="W27:Z27"/>
    <mergeCell ref="Q28:S28"/>
    <mergeCell ref="T28:V28"/>
    <mergeCell ref="W28:Z28"/>
    <mergeCell ref="A1:Z1"/>
    <mergeCell ref="E6:M6"/>
    <mergeCell ref="P6:X6"/>
    <mergeCell ref="E7:G8"/>
    <mergeCell ref="H7:I8"/>
    <mergeCell ref="J7:K8"/>
    <mergeCell ref="L7:M8"/>
    <mergeCell ref="P7:R8"/>
    <mergeCell ref="S7:T8"/>
    <mergeCell ref="U7:V8"/>
    <mergeCell ref="W7:X8"/>
    <mergeCell ref="E9:G9"/>
    <mergeCell ref="H9:I9"/>
    <mergeCell ref="J9:K9"/>
    <mergeCell ref="L9:M9"/>
    <mergeCell ref="P9:R9"/>
    <mergeCell ref="S9:T9"/>
    <mergeCell ref="U9:V9"/>
    <mergeCell ref="W9:X9"/>
    <mergeCell ref="U10:V10"/>
    <mergeCell ref="W10:X10"/>
    <mergeCell ref="E11:G11"/>
    <mergeCell ref="J11:K11"/>
    <mergeCell ref="L11:M11"/>
    <mergeCell ref="P11:R11"/>
    <mergeCell ref="U11:V11"/>
    <mergeCell ref="W11:X11"/>
    <mergeCell ref="E10:G10"/>
    <mergeCell ref="H10:I11"/>
    <mergeCell ref="J10:K10"/>
    <mergeCell ref="L10:M10"/>
    <mergeCell ref="P10:R10"/>
    <mergeCell ref="S10:T11"/>
    <mergeCell ref="T13:V14"/>
    <mergeCell ref="W13:Z14"/>
    <mergeCell ref="Q15:S15"/>
    <mergeCell ref="T15:V15"/>
    <mergeCell ref="W15:Z15"/>
    <mergeCell ref="Q16:S16"/>
    <mergeCell ref="T16:V16"/>
    <mergeCell ref="W16:Z16"/>
    <mergeCell ref="A13:A14"/>
    <mergeCell ref="B13:B14"/>
    <mergeCell ref="C13:C14"/>
    <mergeCell ref="D13:F13"/>
    <mergeCell ref="G13:P13"/>
    <mergeCell ref="Q13:S14"/>
    <mergeCell ref="Q19:S19"/>
    <mergeCell ref="T19:V19"/>
    <mergeCell ref="W19:Z19"/>
    <mergeCell ref="Q17:S17"/>
    <mergeCell ref="T17:V17"/>
    <mergeCell ref="W17:Z17"/>
    <mergeCell ref="Q18:S18"/>
    <mergeCell ref="T18:V18"/>
    <mergeCell ref="W18:Z18"/>
    <mergeCell ref="Q25:S25"/>
    <mergeCell ref="T25:V25"/>
    <mergeCell ref="W25:Z25"/>
    <mergeCell ref="Q26:S26"/>
    <mergeCell ref="T26:V26"/>
    <mergeCell ref="W26:Z26"/>
    <mergeCell ref="Q31:S31"/>
    <mergeCell ref="T31:V31"/>
    <mergeCell ref="W31:Z31"/>
    <mergeCell ref="Q32:S32"/>
    <mergeCell ref="T32:V32"/>
    <mergeCell ref="W32:Z32"/>
    <mergeCell ref="Q29:S29"/>
    <mergeCell ref="T29:V29"/>
    <mergeCell ref="W29:Z29"/>
    <mergeCell ref="Q30:S30"/>
    <mergeCell ref="T30:V30"/>
    <mergeCell ref="W30:Z30"/>
    <mergeCell ref="A33:F33"/>
    <mergeCell ref="Q33:Z35"/>
    <mergeCell ref="A34:F34"/>
    <mergeCell ref="A35:F35"/>
    <mergeCell ref="A37:Z37"/>
    <mergeCell ref="E42:M42"/>
    <mergeCell ref="P42:X42"/>
    <mergeCell ref="U43:V44"/>
    <mergeCell ref="W43:X44"/>
    <mergeCell ref="E45:G45"/>
    <mergeCell ref="H45:I45"/>
    <mergeCell ref="J45:K45"/>
    <mergeCell ref="L45:M45"/>
    <mergeCell ref="P45:R45"/>
    <mergeCell ref="S45:T45"/>
    <mergeCell ref="U45:V45"/>
    <mergeCell ref="W45:X45"/>
    <mergeCell ref="E43:G44"/>
    <mergeCell ref="H43:I44"/>
    <mergeCell ref="J43:K44"/>
    <mergeCell ref="L43:M44"/>
    <mergeCell ref="P43:R44"/>
    <mergeCell ref="S43:T44"/>
    <mergeCell ref="U46:V46"/>
    <mergeCell ref="W46:X46"/>
    <mergeCell ref="E47:G47"/>
    <mergeCell ref="J47:K47"/>
    <mergeCell ref="L47:M47"/>
    <mergeCell ref="P47:R47"/>
    <mergeCell ref="U47:V47"/>
    <mergeCell ref="W47:X47"/>
    <mergeCell ref="E46:G46"/>
    <mergeCell ref="H46:I47"/>
    <mergeCell ref="J46:K46"/>
    <mergeCell ref="L46:M46"/>
    <mergeCell ref="P46:R46"/>
    <mergeCell ref="S46:T47"/>
    <mergeCell ref="T49:V50"/>
    <mergeCell ref="W49:Z50"/>
    <mergeCell ref="Q51:S51"/>
    <mergeCell ref="T51:V51"/>
    <mergeCell ref="W51:Z51"/>
    <mergeCell ref="Q52:S52"/>
    <mergeCell ref="T52:V52"/>
    <mergeCell ref="W52:Z52"/>
    <mergeCell ref="A49:A50"/>
    <mergeCell ref="B49:B50"/>
    <mergeCell ref="C49:C50"/>
    <mergeCell ref="D49:F49"/>
    <mergeCell ref="G49:P49"/>
    <mergeCell ref="Q49:S50"/>
    <mergeCell ref="Q55:S55"/>
    <mergeCell ref="T55:V55"/>
    <mergeCell ref="W55:Z55"/>
    <mergeCell ref="Q56:S56"/>
    <mergeCell ref="T56:V56"/>
    <mergeCell ref="W56:Z56"/>
    <mergeCell ref="Q53:S53"/>
    <mergeCell ref="T53:V53"/>
    <mergeCell ref="W53:Z53"/>
    <mergeCell ref="Q54:S54"/>
    <mergeCell ref="T54:V54"/>
    <mergeCell ref="W54:Z54"/>
    <mergeCell ref="Q59:S59"/>
    <mergeCell ref="T59:V59"/>
    <mergeCell ref="W59:Z59"/>
    <mergeCell ref="Q60:S60"/>
    <mergeCell ref="T60:V60"/>
    <mergeCell ref="W60:Z60"/>
    <mergeCell ref="Q57:S57"/>
    <mergeCell ref="T57:V57"/>
    <mergeCell ref="W57:Z57"/>
    <mergeCell ref="Q58:S58"/>
    <mergeCell ref="T58:V58"/>
    <mergeCell ref="W58:Z58"/>
    <mergeCell ref="Q63:S63"/>
    <mergeCell ref="T63:V63"/>
    <mergeCell ref="W63:Z63"/>
    <mergeCell ref="Q64:S64"/>
    <mergeCell ref="T64:V64"/>
    <mergeCell ref="W64:Z64"/>
    <mergeCell ref="Q61:S61"/>
    <mergeCell ref="T61:V61"/>
    <mergeCell ref="W61:Z61"/>
    <mergeCell ref="Q62:S62"/>
    <mergeCell ref="T62:V62"/>
    <mergeCell ref="W62:Z62"/>
    <mergeCell ref="Q67:S67"/>
    <mergeCell ref="T67:V67"/>
    <mergeCell ref="W67:Z67"/>
    <mergeCell ref="Q68:S68"/>
    <mergeCell ref="T68:V68"/>
    <mergeCell ref="W68:Z68"/>
    <mergeCell ref="Q65:S65"/>
    <mergeCell ref="T65:V65"/>
    <mergeCell ref="W65:Z65"/>
    <mergeCell ref="Q66:S66"/>
    <mergeCell ref="T66:V66"/>
    <mergeCell ref="W66:Z66"/>
    <mergeCell ref="A69:F69"/>
    <mergeCell ref="Q69:Z71"/>
    <mergeCell ref="A70:F70"/>
    <mergeCell ref="A71:F71"/>
    <mergeCell ref="A73:Z73"/>
    <mergeCell ref="E78:M78"/>
    <mergeCell ref="P78:X78"/>
    <mergeCell ref="U79:V80"/>
    <mergeCell ref="W79:X80"/>
    <mergeCell ref="E81:G81"/>
    <mergeCell ref="H81:I81"/>
    <mergeCell ref="J81:K81"/>
    <mergeCell ref="L81:M81"/>
    <mergeCell ref="P81:R81"/>
    <mergeCell ref="S81:T81"/>
    <mergeCell ref="U81:V81"/>
    <mergeCell ref="W81:X81"/>
    <mergeCell ref="E79:G80"/>
    <mergeCell ref="H79:I80"/>
    <mergeCell ref="J79:K80"/>
    <mergeCell ref="L79:M80"/>
    <mergeCell ref="P79:R80"/>
    <mergeCell ref="S79:T80"/>
    <mergeCell ref="U82:V82"/>
    <mergeCell ref="W82:X82"/>
    <mergeCell ref="E83:G83"/>
    <mergeCell ref="J83:K83"/>
    <mergeCell ref="L83:M83"/>
    <mergeCell ref="P83:R83"/>
    <mergeCell ref="U83:V83"/>
    <mergeCell ref="W83:X83"/>
    <mergeCell ref="E82:G82"/>
    <mergeCell ref="H82:I83"/>
    <mergeCell ref="J82:K82"/>
    <mergeCell ref="L82:M82"/>
    <mergeCell ref="P82:R82"/>
    <mergeCell ref="S82:T83"/>
    <mergeCell ref="T85:V86"/>
    <mergeCell ref="W85:Z86"/>
    <mergeCell ref="Q87:S87"/>
    <mergeCell ref="T87:V87"/>
    <mergeCell ref="W87:Z87"/>
    <mergeCell ref="Q88:S88"/>
    <mergeCell ref="T88:V88"/>
    <mergeCell ref="W88:Z88"/>
    <mergeCell ref="A85:A86"/>
    <mergeCell ref="B85:B86"/>
    <mergeCell ref="C85:C86"/>
    <mergeCell ref="D85:F85"/>
    <mergeCell ref="G85:P85"/>
    <mergeCell ref="Q85:S86"/>
    <mergeCell ref="Q91:S91"/>
    <mergeCell ref="T91:V91"/>
    <mergeCell ref="W91:Z91"/>
    <mergeCell ref="Q92:S92"/>
    <mergeCell ref="T92:V92"/>
    <mergeCell ref="W92:Z92"/>
    <mergeCell ref="Q89:S89"/>
    <mergeCell ref="T89:V89"/>
    <mergeCell ref="W89:Z89"/>
    <mergeCell ref="Q90:S90"/>
    <mergeCell ref="T90:V90"/>
    <mergeCell ref="W90:Z90"/>
    <mergeCell ref="Q95:S95"/>
    <mergeCell ref="T95:V95"/>
    <mergeCell ref="W95:Z95"/>
    <mergeCell ref="Q96:S96"/>
    <mergeCell ref="T96:V96"/>
    <mergeCell ref="W96:Z96"/>
    <mergeCell ref="Q93:S93"/>
    <mergeCell ref="T93:V93"/>
    <mergeCell ref="W93:Z93"/>
    <mergeCell ref="Q94:S94"/>
    <mergeCell ref="T94:V94"/>
    <mergeCell ref="W94:Z94"/>
    <mergeCell ref="Q99:S99"/>
    <mergeCell ref="T99:V99"/>
    <mergeCell ref="W99:Z99"/>
    <mergeCell ref="Q100:S100"/>
    <mergeCell ref="T100:V100"/>
    <mergeCell ref="W100:Z100"/>
    <mergeCell ref="Q97:S97"/>
    <mergeCell ref="T97:V97"/>
    <mergeCell ref="W97:Z97"/>
    <mergeCell ref="Q98:S98"/>
    <mergeCell ref="T98:V98"/>
    <mergeCell ref="W98:Z98"/>
    <mergeCell ref="Q103:S103"/>
    <mergeCell ref="T103:V103"/>
    <mergeCell ref="W103:Z103"/>
    <mergeCell ref="Q104:S104"/>
    <mergeCell ref="T104:V104"/>
    <mergeCell ref="W104:Z104"/>
    <mergeCell ref="Q101:S101"/>
    <mergeCell ref="T101:V101"/>
    <mergeCell ref="W101:Z101"/>
    <mergeCell ref="Q102:S102"/>
    <mergeCell ref="T102:V102"/>
    <mergeCell ref="W102:Z102"/>
    <mergeCell ref="A105:F105"/>
    <mergeCell ref="Q105:Z107"/>
    <mergeCell ref="A106:F106"/>
    <mergeCell ref="A107:F107"/>
    <mergeCell ref="A109:Z109"/>
    <mergeCell ref="E114:M114"/>
    <mergeCell ref="P114:X114"/>
    <mergeCell ref="U115:V116"/>
    <mergeCell ref="W115:X116"/>
    <mergeCell ref="E117:G117"/>
    <mergeCell ref="H117:I117"/>
    <mergeCell ref="J117:K117"/>
    <mergeCell ref="L117:M117"/>
    <mergeCell ref="P117:R117"/>
    <mergeCell ref="S117:T117"/>
    <mergeCell ref="U117:V117"/>
    <mergeCell ref="W117:X117"/>
    <mergeCell ref="E115:G116"/>
    <mergeCell ref="H115:I116"/>
    <mergeCell ref="J115:K116"/>
    <mergeCell ref="L115:M116"/>
    <mergeCell ref="P115:R116"/>
    <mergeCell ref="S115:T116"/>
    <mergeCell ref="U118:V118"/>
    <mergeCell ref="W118:X118"/>
    <mergeCell ref="E119:G119"/>
    <mergeCell ref="J119:K119"/>
    <mergeCell ref="L119:M119"/>
    <mergeCell ref="P119:R119"/>
    <mergeCell ref="U119:V119"/>
    <mergeCell ref="W119:X119"/>
    <mergeCell ref="E118:G118"/>
    <mergeCell ref="H118:I119"/>
    <mergeCell ref="J118:K118"/>
    <mergeCell ref="L118:M118"/>
    <mergeCell ref="P118:R118"/>
    <mergeCell ref="S118:T119"/>
    <mergeCell ref="T121:V122"/>
    <mergeCell ref="W121:Z122"/>
    <mergeCell ref="Q123:S123"/>
    <mergeCell ref="T123:V123"/>
    <mergeCell ref="W123:Z123"/>
    <mergeCell ref="Q124:S124"/>
    <mergeCell ref="T124:V124"/>
    <mergeCell ref="W124:Z124"/>
    <mergeCell ref="A121:A122"/>
    <mergeCell ref="B121:B122"/>
    <mergeCell ref="C121:C122"/>
    <mergeCell ref="D121:F121"/>
    <mergeCell ref="G121:P121"/>
    <mergeCell ref="Q121:S122"/>
    <mergeCell ref="Q127:S127"/>
    <mergeCell ref="T127:V127"/>
    <mergeCell ref="W127:Z127"/>
    <mergeCell ref="Q128:S128"/>
    <mergeCell ref="T128:V128"/>
    <mergeCell ref="W128:Z128"/>
    <mergeCell ref="Q125:S125"/>
    <mergeCell ref="T125:V125"/>
    <mergeCell ref="W125:Z125"/>
    <mergeCell ref="Q126:S126"/>
    <mergeCell ref="T126:V126"/>
    <mergeCell ref="W126:Z126"/>
    <mergeCell ref="Q131:S131"/>
    <mergeCell ref="T131:V131"/>
    <mergeCell ref="W131:Z131"/>
    <mergeCell ref="Q132:S132"/>
    <mergeCell ref="T132:V132"/>
    <mergeCell ref="W132:Z132"/>
    <mergeCell ref="Q129:S129"/>
    <mergeCell ref="T129:V129"/>
    <mergeCell ref="W129:Z129"/>
    <mergeCell ref="Q130:S130"/>
    <mergeCell ref="T130:V130"/>
    <mergeCell ref="W130:Z130"/>
    <mergeCell ref="Q135:S135"/>
    <mergeCell ref="T135:V135"/>
    <mergeCell ref="W135:Z135"/>
    <mergeCell ref="Q136:S136"/>
    <mergeCell ref="T136:V136"/>
    <mergeCell ref="W136:Z136"/>
    <mergeCell ref="Q133:S133"/>
    <mergeCell ref="T133:V133"/>
    <mergeCell ref="W133:Z133"/>
    <mergeCell ref="Q134:S134"/>
    <mergeCell ref="T134:V134"/>
    <mergeCell ref="W134:Z134"/>
    <mergeCell ref="Q139:S139"/>
    <mergeCell ref="T139:V139"/>
    <mergeCell ref="W139:Z139"/>
    <mergeCell ref="Q140:S140"/>
    <mergeCell ref="T140:V140"/>
    <mergeCell ref="W140:Z140"/>
    <mergeCell ref="Q137:S137"/>
    <mergeCell ref="T137:V137"/>
    <mergeCell ref="W137:Z137"/>
    <mergeCell ref="Q138:S138"/>
    <mergeCell ref="T138:V138"/>
    <mergeCell ref="W138:Z138"/>
    <mergeCell ref="A141:F141"/>
    <mergeCell ref="Q141:Z143"/>
    <mergeCell ref="A142:F142"/>
    <mergeCell ref="A143:F143"/>
    <mergeCell ref="A145:Z145"/>
    <mergeCell ref="E150:M150"/>
    <mergeCell ref="P150:X150"/>
    <mergeCell ref="U151:V152"/>
    <mergeCell ref="W151:X152"/>
    <mergeCell ref="E153:G153"/>
    <mergeCell ref="H153:I153"/>
    <mergeCell ref="J153:K153"/>
    <mergeCell ref="L153:M153"/>
    <mergeCell ref="P153:R153"/>
    <mergeCell ref="S153:T153"/>
    <mergeCell ref="U153:V153"/>
    <mergeCell ref="W153:X153"/>
    <mergeCell ref="E151:G152"/>
    <mergeCell ref="H151:I152"/>
    <mergeCell ref="J151:K152"/>
    <mergeCell ref="L151:M152"/>
    <mergeCell ref="P151:R152"/>
    <mergeCell ref="S151:T152"/>
    <mergeCell ref="A157:A158"/>
    <mergeCell ref="B157:B158"/>
    <mergeCell ref="C157:C158"/>
    <mergeCell ref="D157:F157"/>
    <mergeCell ref="G157:P157"/>
    <mergeCell ref="Q157:S158"/>
    <mergeCell ref="U154:V154"/>
    <mergeCell ref="W154:X154"/>
    <mergeCell ref="E155:G155"/>
    <mergeCell ref="J155:K155"/>
    <mergeCell ref="L155:M155"/>
    <mergeCell ref="P155:R155"/>
    <mergeCell ref="U155:V155"/>
    <mergeCell ref="W155:X155"/>
    <mergeCell ref="E154:G154"/>
    <mergeCell ref="H154:I155"/>
    <mergeCell ref="J154:K154"/>
    <mergeCell ref="L154:M154"/>
    <mergeCell ref="P154:R154"/>
    <mergeCell ref="S154:T155"/>
    <mergeCell ref="Q161:S161"/>
    <mergeCell ref="T161:V161"/>
    <mergeCell ref="W161:Z161"/>
    <mergeCell ref="Q162:S162"/>
    <mergeCell ref="T162:V162"/>
    <mergeCell ref="W162:Z162"/>
    <mergeCell ref="T157:V158"/>
    <mergeCell ref="W157:Z158"/>
    <mergeCell ref="Q159:S159"/>
    <mergeCell ref="T159:V159"/>
    <mergeCell ref="W159:Z159"/>
    <mergeCell ref="Q160:S160"/>
    <mergeCell ref="T160:V160"/>
    <mergeCell ref="W160:Z160"/>
    <mergeCell ref="Q165:S165"/>
    <mergeCell ref="T165:V165"/>
    <mergeCell ref="W165:Z165"/>
    <mergeCell ref="Q166:S166"/>
    <mergeCell ref="T166:V166"/>
    <mergeCell ref="W166:Z166"/>
    <mergeCell ref="Q163:S163"/>
    <mergeCell ref="T163:V163"/>
    <mergeCell ref="W163:Z163"/>
    <mergeCell ref="Q164:S164"/>
    <mergeCell ref="T164:V164"/>
    <mergeCell ref="W164:Z164"/>
    <mergeCell ref="Q169:S169"/>
    <mergeCell ref="T169:V169"/>
    <mergeCell ref="W169:Z169"/>
    <mergeCell ref="Q170:S170"/>
    <mergeCell ref="T170:V170"/>
    <mergeCell ref="W170:Z170"/>
    <mergeCell ref="Q167:S167"/>
    <mergeCell ref="T167:V167"/>
    <mergeCell ref="W167:Z167"/>
    <mergeCell ref="Q168:S168"/>
    <mergeCell ref="T168:V168"/>
    <mergeCell ref="W168:Z168"/>
    <mergeCell ref="Q173:S173"/>
    <mergeCell ref="T173:V173"/>
    <mergeCell ref="W173:Z173"/>
    <mergeCell ref="Q174:S174"/>
    <mergeCell ref="T174:V174"/>
    <mergeCell ref="W174:Z174"/>
    <mergeCell ref="Q171:S171"/>
    <mergeCell ref="T171:V171"/>
    <mergeCell ref="W171:Z171"/>
    <mergeCell ref="Q172:S172"/>
    <mergeCell ref="T172:V172"/>
    <mergeCell ref="W172:Z172"/>
    <mergeCell ref="A178:F178"/>
    <mergeCell ref="Q178:Z180"/>
    <mergeCell ref="A179:F179"/>
    <mergeCell ref="A180:F180"/>
    <mergeCell ref="Q175:S175"/>
    <mergeCell ref="T175:V175"/>
    <mergeCell ref="W175:Z175"/>
    <mergeCell ref="Q176:S176"/>
    <mergeCell ref="T176:V176"/>
    <mergeCell ref="W176:Z176"/>
  </mergeCells>
  <pageMargins left="0.25" right="0.25" top="0.25" bottom="0.25" header="0.3" footer="0.3"/>
  <pageSetup scale="70" orientation="landscape" r:id="rId1"/>
  <rowBreaks count="3" manualBreakCount="3">
    <brk id="36" max="16383" man="1"/>
    <brk id="72" max="16383" man="1"/>
    <brk id="10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0F1217E4FD554D9ABE7B9E5AEFF52A" ma:contentTypeVersion="14" ma:contentTypeDescription="Create a new document." ma:contentTypeScope="" ma:versionID="0e7cf9a6697d6acb8ba768802a90683b">
  <xsd:schema xmlns:xsd="http://www.w3.org/2001/XMLSchema" xmlns:xs="http://www.w3.org/2001/XMLSchema" xmlns:p="http://schemas.microsoft.com/office/2006/metadata/properties" xmlns:ns1="http://schemas.microsoft.com/sharepoint/v3" xmlns:ns2="d31159bb-9521-4a35-bf8e-e407f01568c7" xmlns:ns3="e9704c02-dfb4-43e9-baff-18004c96e1cb" targetNamespace="http://schemas.microsoft.com/office/2006/metadata/properties" ma:root="true" ma:fieldsID="9320845655f4d151e056e64593ca40c6" ns1:_="" ns2:_="" ns3:_="">
    <xsd:import namespace="http://schemas.microsoft.com/sharepoint/v3"/>
    <xsd:import namespace="d31159bb-9521-4a35-bf8e-e407f01568c7"/>
    <xsd:import namespace="e9704c02-dfb4-43e9-baff-18004c96e1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1159bb-9521-4a35-bf8e-e407f01568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704c02-dfb4-43e9-baff-18004c96e1c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BD1E83D-D7C4-4712-8AF7-8A5CC904B8DA}"/>
</file>

<file path=customXml/itemProps2.xml><?xml version="1.0" encoding="utf-8"?>
<ds:datastoreItem xmlns:ds="http://schemas.openxmlformats.org/officeDocument/2006/customXml" ds:itemID="{92A86C15-5CDF-491A-A01A-0011572B7062}"/>
</file>

<file path=customXml/itemProps3.xml><?xml version="1.0" encoding="utf-8"?>
<ds:datastoreItem xmlns:ds="http://schemas.openxmlformats.org/officeDocument/2006/customXml" ds:itemID="{9797B306-7C40-4E98-82C8-CA22090A05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Weekly Menus</vt:lpstr>
      <vt:lpstr>K-8 (combined)</vt:lpstr>
      <vt:lpstr>9-12</vt:lpstr>
      <vt:lpstr>K-8 (combined) Prod Rec</vt:lpstr>
      <vt:lpstr>9-12 Production Records</vt:lpstr>
    </vt:vector>
  </TitlesOfParts>
  <Company>Ks Dept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Nelson</dc:creator>
  <cp:lastModifiedBy>Kathy A</cp:lastModifiedBy>
  <cp:lastPrinted>2021-09-08T13:57:10Z</cp:lastPrinted>
  <dcterms:created xsi:type="dcterms:W3CDTF">2012-02-29T16:24:13Z</dcterms:created>
  <dcterms:modified xsi:type="dcterms:W3CDTF">2021-09-13T10:02:24Z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0x010100D20F1217E4FD554D9ABE7B9E5AEFF52A</vt:lpwstr>
  </property>
</Properties>
</file>