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82A16E70-DAEC-49F4-B304-DAE41E13CE47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3" i="21" l="1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P177" i="18" s="1"/>
  <c r="N177" i="18"/>
  <c r="O177" i="18"/>
  <c r="A20" i="18"/>
  <c r="C20" i="18"/>
  <c r="G20" i="18"/>
  <c r="H20" i="18"/>
  <c r="I20" i="18"/>
  <c r="J20" i="18"/>
  <c r="P20" i="18" s="1"/>
  <c r="K20" i="18"/>
  <c r="L20" i="18"/>
  <c r="M20" i="18"/>
  <c r="N20" i="18"/>
  <c r="O20" i="18"/>
  <c r="A21" i="18"/>
  <c r="C21" i="18"/>
  <c r="G21" i="18"/>
  <c r="H21" i="18"/>
  <c r="I21" i="18"/>
  <c r="J21" i="18"/>
  <c r="K21" i="18"/>
  <c r="L21" i="18"/>
  <c r="M21" i="18"/>
  <c r="N21" i="18"/>
  <c r="O21" i="18"/>
  <c r="P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3" i="18" l="1"/>
  <c r="P55" i="18"/>
  <c r="P54" i="18"/>
  <c r="F84" i="21"/>
  <c r="F86" i="21" s="1"/>
  <c r="F113" i="21"/>
  <c r="F115" i="21"/>
  <c r="F142" i="21"/>
  <c r="F144" i="21" s="1"/>
  <c r="F55" i="21"/>
  <c r="F57" i="21"/>
  <c r="F26" i="21"/>
  <c r="F28" i="21" s="1"/>
  <c r="A10" i="3"/>
  <c r="F142" i="3"/>
  <c r="F144" i="3" s="1"/>
  <c r="F113" i="3"/>
  <c r="F115" i="3" s="1"/>
  <c r="F84" i="3"/>
  <c r="F86" i="3" s="1"/>
  <c r="F55" i="3"/>
  <c r="F57" i="3" s="1"/>
  <c r="F26" i="3"/>
  <c r="F28" i="3" s="1"/>
  <c r="D142" i="3"/>
  <c r="D144" i="3" s="1"/>
  <c r="C142" i="3"/>
  <c r="D113" i="3"/>
  <c r="C113" i="3"/>
  <c r="D84" i="3"/>
  <c r="C84" i="3"/>
  <c r="D55" i="3"/>
  <c r="D57" i="3" s="1"/>
  <c r="C55" i="3"/>
  <c r="D26" i="3"/>
  <c r="D28" i="3" s="1"/>
  <c r="C26" i="3"/>
  <c r="D142" i="21"/>
  <c r="D144" i="21" s="1"/>
  <c r="C142" i="21"/>
  <c r="C144" i="21" s="1"/>
  <c r="D113" i="21"/>
  <c r="D115" i="21" s="1"/>
  <c r="C113" i="21"/>
  <c r="D84" i="21"/>
  <c r="C84" i="21"/>
  <c r="C86" i="21" s="1"/>
  <c r="D55" i="21"/>
  <c r="D57" i="21" s="1"/>
  <c r="C55" i="21"/>
  <c r="D26" i="21"/>
  <c r="C26" i="2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P58" i="22" s="1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L146" i="21" s="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C115" i="2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B89" i="21"/>
  <c r="D86" i="21"/>
  <c r="L84" i="21"/>
  <c r="K84" i="21"/>
  <c r="J84" i="21"/>
  <c r="I84" i="21"/>
  <c r="H84" i="21"/>
  <c r="G84" i="21"/>
  <c r="E84" i="21"/>
  <c r="E86" i="21" s="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J26" i="21"/>
  <c r="I26" i="21"/>
  <c r="H26" i="21"/>
  <c r="H146" i="21" s="1"/>
  <c r="H148" i="21" s="1"/>
  <c r="G26" i="21"/>
  <c r="M26" i="21" s="1"/>
  <c r="M28" i="21" s="1"/>
  <c r="E26" i="21"/>
  <c r="E28" i="2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G146" i="21"/>
  <c r="G148" i="21" s="1"/>
  <c r="D28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I179" i="18" s="1"/>
  <c r="J159" i="18"/>
  <c r="K159" i="18"/>
  <c r="L159" i="18"/>
  <c r="M159" i="18"/>
  <c r="M179" i="18" s="1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I142" i="18" s="1"/>
  <c r="J123" i="18"/>
  <c r="K123" i="18"/>
  <c r="L123" i="18"/>
  <c r="M123" i="18"/>
  <c r="M142" i="18" s="1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I106" i="18" s="1"/>
  <c r="J87" i="18"/>
  <c r="K87" i="18"/>
  <c r="L87" i="18"/>
  <c r="M87" i="18"/>
  <c r="M106" i="18" s="1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O70" i="18" s="1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D86" i="3"/>
  <c r="C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C5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J146" i="3" s="1"/>
  <c r="J148" i="3" s="1"/>
  <c r="I26" i="3"/>
  <c r="H26" i="3"/>
  <c r="H146" i="3" s="1"/>
  <c r="H148" i="3" s="1"/>
  <c r="G26" i="3"/>
  <c r="E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M142" i="3" l="1"/>
  <c r="M144" i="3" s="1"/>
  <c r="M113" i="3"/>
  <c r="M115" i="3" s="1"/>
  <c r="K146" i="3"/>
  <c r="K148" i="3" s="1"/>
  <c r="M84" i="3"/>
  <c r="M86" i="3" s="1"/>
  <c r="G146" i="3"/>
  <c r="G148" i="3" s="1"/>
  <c r="M55" i="3"/>
  <c r="M57" i="3" s="1"/>
  <c r="C146" i="3"/>
  <c r="C148" i="3" s="1"/>
  <c r="N179" i="22"/>
  <c r="K146" i="21"/>
  <c r="K148" i="21" s="1"/>
  <c r="M113" i="21"/>
  <c r="M115" i="21" s="1"/>
  <c r="F146" i="21"/>
  <c r="F148" i="21" s="1"/>
  <c r="J146" i="21"/>
  <c r="J148" i="21" s="1"/>
  <c r="C146" i="21"/>
  <c r="C148" i="21" s="1"/>
  <c r="C28" i="21"/>
  <c r="C115" i="3"/>
  <c r="E146" i="3"/>
  <c r="E148" i="3" s="1"/>
  <c r="I146" i="3"/>
  <c r="I148" i="3" s="1"/>
  <c r="E146" i="21"/>
  <c r="E148" i="21" s="1"/>
  <c r="P51" i="18"/>
  <c r="P57" i="18"/>
  <c r="L146" i="3"/>
  <c r="M55" i="21"/>
  <c r="M57" i="21" s="1"/>
  <c r="F146" i="3"/>
  <c r="F148" i="3" s="1"/>
  <c r="D146" i="3"/>
  <c r="D148" i="3" s="1"/>
  <c r="M142" i="21"/>
  <c r="M144" i="21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O71" i="22" s="1"/>
  <c r="P53" i="22"/>
  <c r="H70" i="22"/>
  <c r="H71" i="22" s="1"/>
  <c r="M106" i="22"/>
  <c r="H106" i="22"/>
  <c r="O34" i="22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O180" i="18" s="1"/>
  <c r="K179" i="18"/>
  <c r="O34" i="18"/>
  <c r="O107" i="18" s="1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35" i="18"/>
  <c r="M26" i="3"/>
  <c r="E28" i="3"/>
  <c r="N34" i="18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H35" i="22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G107" i="22" l="1"/>
  <c r="J143" i="18"/>
  <c r="G71" i="18"/>
  <c r="O71" i="18"/>
  <c r="G180" i="22"/>
  <c r="O107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<sst xmlns="http://schemas.openxmlformats.org/spreadsheetml/2006/main" count="863" uniqueCount="125">
  <si>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</si>
  <si>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</si>
  <si>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</si>
  <si>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</si>
  <si>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</si>
  <si>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</si>
  <si>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</si>
  <si>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</si>
  <si>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</si>
  <si>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</si>
  <si>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</si>
  <si>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</si>
  <si>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</si>
  <si>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</si>
  <si>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</si>
  <si>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</si>
  <si>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</si>
  <si>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</si>
  <si>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</si>
  <si>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</si>
  <si>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</si>
  <si>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</si>
  <si>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</si>
  <si>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</si>
  <si>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</si>
  <si>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</si>
  <si>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</si>
  <si>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</si>
  <si>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</si>
  <si>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</si>
  <si>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</si>
  <si>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</si>
  <si>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</si>
  <si>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</si>
  <si>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</si>
  <si>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</si>
  <si>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</si>
  <si>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</si>
  <si>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</si>
  <si>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</si>
  <si>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</si>
  <si>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</si>
  <si>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</si>
  <si>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</si>
  <si>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</si>
  <si>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</si>
  <si>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</si>
  <si>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</si>
  <si>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</si>
  <si>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</si>
  <si>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</si>
  <si>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</si>
  <si>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</si>
  <si>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</si>
  <si>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</si>
  <si>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</si>
  <si>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</si>
  <si>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</si>
  <si>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</si>
  <si>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 xml:space="preserve">     Grades 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</si>
  <si>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</si>
  <si>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</si>
  <si>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</si>
  <si>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</si>
  <si>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</si>
  <si>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</si>
  <si>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</si>
  <si>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</si>
  <si>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</si>
  <si>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</si>
  <si>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</si>
  <si>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</si>
  <si>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</si>
  <si>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</si>
  <si>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</si>
  <si>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</si>
  <si>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</si>
  <si>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</si>
  <si>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</si>
  <si>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</si>
  <si>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</si>
  <si>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</si>
  <si>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</si>
  <si>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</si>
  <si>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</si>
  <si>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Fall Week 3</t>
  </si>
  <si>
    <t>Cheesy WG Breakstick</t>
  </si>
  <si>
    <t>Marinara Dipping Sauce</t>
  </si>
  <si>
    <t>Lemon Zest Broccoli</t>
  </si>
  <si>
    <t>Fruit Selection</t>
  </si>
  <si>
    <t>Milk Selection</t>
  </si>
  <si>
    <t>Meaty Beef Goulash</t>
  </si>
  <si>
    <t>WG Dinner Roll</t>
  </si>
  <si>
    <t>Tossed Salad with Romaine</t>
  </si>
  <si>
    <t>Roasted Zucchini &amp; Carrot</t>
  </si>
  <si>
    <t>Brown Rice</t>
  </si>
  <si>
    <t>Refried Beans</t>
  </si>
  <si>
    <t>Chicken Tacos w/ Cheese on WG Soft Taco</t>
  </si>
  <si>
    <t>Bean &amp; Cheese Tacos s/ Cheese on WG Soft Tacos</t>
  </si>
  <si>
    <t>Cheese &amp; Tomato Goulash</t>
  </si>
  <si>
    <t>Salsa</t>
  </si>
  <si>
    <t>Corn</t>
  </si>
  <si>
    <t>Sour Cream</t>
  </si>
  <si>
    <t>Lentils &amp; Greens w/ Mashed Potato</t>
  </si>
  <si>
    <t>WG Biscuit</t>
  </si>
  <si>
    <t>Roasted Garden Green Beans</t>
  </si>
  <si>
    <t>Hamburger on WG Bun</t>
  </si>
  <si>
    <t>Cheeseburger on WG Bun</t>
  </si>
  <si>
    <t>Veggie Burger on WG Bun</t>
  </si>
  <si>
    <t>Creamy Coleslaw</t>
  </si>
  <si>
    <t>Baked French Fries</t>
  </si>
  <si>
    <t>2 each</t>
  </si>
  <si>
    <t>1/2 cup</t>
  </si>
  <si>
    <t xml:space="preserve">8 oz. </t>
  </si>
  <si>
    <t>1 cup</t>
  </si>
  <si>
    <t xml:space="preserve">1 - 1 oz. </t>
  </si>
  <si>
    <t>2 tacos</t>
  </si>
  <si>
    <t>1/4 cup</t>
  </si>
  <si>
    <t xml:space="preserve">2 T. </t>
  </si>
  <si>
    <t>Turkey Shepherd's Pie w/ Mashed Potato</t>
  </si>
  <si>
    <t>1 - 2.6 oz</t>
  </si>
  <si>
    <t>1 burger</t>
  </si>
  <si>
    <t>Grade</t>
  </si>
  <si>
    <t>Grades</t>
  </si>
  <si>
    <t xml:space="preserve">     OVS?    Yes _____    No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</si>
</sst>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3" borderId="23" xfId="0" applyFont="1" applyFill="1" applyBorder="1" applyAlignment="1">
      <alignment horizontal="center" vertical="center"/>
    </xf>
    <xf numFmtId="0" fontId="3" fillId="23" borderId="24" xfId="0" applyFont="1" applyFill="1" applyBorder="1" applyAlignment="1">
      <alignment horizontal="center" vertical="center"/>
    </xf>
    <xf numFmtId="0" fontId="3" fillId="23" borderId="2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24" borderId="23" xfId="0" applyFont="1" applyFill="1" applyBorder="1" applyAlignment="1">
      <alignment horizontal="center" vertical="center"/>
    </xf>
    <xf numFmtId="0" fontId="10" fillId="24" borderId="24" xfId="0" applyFont="1" applyFill="1" applyBorder="1" applyAlignment="1">
      <alignment horizontal="center" vertical="center"/>
    </xf>
    <xf numFmtId="0" fontId="10" fillId="24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0" fillId="25" borderId="23" xfId="0" applyFont="1" applyFill="1" applyBorder="1" applyAlignment="1">
      <alignment horizontal="center" vertical="center"/>
    </xf>
    <xf numFmtId="0" fontId="10" fillId="25" borderId="24" xfId="0" applyFont="1" applyFill="1" applyBorder="1" applyAlignment="1">
      <alignment horizontal="center" vertical="center"/>
    </xf>
    <xf numFmtId="0" fontId="10" fillId="25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70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85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86</v>
      </c>
      <c r="B7" s="137" t="s">
        <v>91</v>
      </c>
      <c r="C7" s="137" t="s">
        <v>97</v>
      </c>
      <c r="D7" s="137" t="s">
        <v>119</v>
      </c>
      <c r="E7" s="137" t="s">
        <v>106</v>
      </c>
    </row>
    <row r="8" spans="1:5" ht="30" customHeight="1" x14ac:dyDescent="0.3">
      <c r="A8" s="63" t="s">
        <v>87</v>
      </c>
      <c r="B8" s="63" t="s">
        <v>99</v>
      </c>
      <c r="C8" s="63" t="s">
        <v>98</v>
      </c>
      <c r="D8" s="63" t="s">
        <v>103</v>
      </c>
      <c r="E8" s="63" t="s">
        <v>107</v>
      </c>
    </row>
    <row r="9" spans="1:5" ht="30" customHeight="1" x14ac:dyDescent="0.3">
      <c r="A9" s="63" t="s">
        <v>88</v>
      </c>
      <c r="B9" s="63" t="s">
        <v>92</v>
      </c>
      <c r="C9" s="63" t="s">
        <v>95</v>
      </c>
      <c r="D9" s="63" t="s">
        <v>104</v>
      </c>
      <c r="E9" s="63" t="s">
        <v>108</v>
      </c>
    </row>
    <row r="10" spans="1:5" ht="30" customHeight="1" x14ac:dyDescent="0.3">
      <c r="A10" s="63" t="s">
        <v>89</v>
      </c>
      <c r="B10" s="63" t="s">
        <v>94</v>
      </c>
      <c r="C10" s="63" t="s">
        <v>96</v>
      </c>
      <c r="D10" s="63" t="s">
        <v>105</v>
      </c>
      <c r="E10" s="63" t="s">
        <v>109</v>
      </c>
    </row>
    <row r="11" spans="1:5" ht="30" customHeight="1" x14ac:dyDescent="0.3">
      <c r="A11" s="63" t="s">
        <v>89</v>
      </c>
      <c r="B11" s="63" t="s">
        <v>93</v>
      </c>
      <c r="C11" s="63" t="s">
        <v>101</v>
      </c>
      <c r="D11" s="63" t="s">
        <v>89</v>
      </c>
      <c r="E11" s="63" t="s">
        <v>110</v>
      </c>
    </row>
    <row r="12" spans="1:5" ht="30" customHeight="1" x14ac:dyDescent="0.3">
      <c r="A12" s="63" t="s">
        <v>90</v>
      </c>
      <c r="B12" s="63" t="s">
        <v>89</v>
      </c>
      <c r="C12" s="63" t="s">
        <v>100</v>
      </c>
      <c r="D12" s="63" t="s">
        <v>89</v>
      </c>
      <c r="E12" s="63" t="s">
        <v>89</v>
      </c>
    </row>
    <row r="13" spans="1:5" ht="30" customHeight="1" x14ac:dyDescent="0.3">
      <c r="A13" s="114"/>
      <c r="B13" s="114" t="s">
        <v>89</v>
      </c>
      <c r="C13" s="114" t="s">
        <v>102</v>
      </c>
      <c r="D13" s="114" t="s">
        <v>90</v>
      </c>
      <c r="E13" s="114" t="s">
        <v>89</v>
      </c>
    </row>
    <row r="14" spans="1:5" ht="30" customHeight="1" x14ac:dyDescent="0.3">
      <c r="A14" s="64"/>
      <c r="B14" s="64" t="s">
        <v>90</v>
      </c>
      <c r="C14" s="64" t="s">
        <v>89</v>
      </c>
      <c r="D14" s="64"/>
      <c r="E14" s="64" t="s">
        <v>90</v>
      </c>
    </row>
    <row r="15" spans="1:5" ht="30" customHeight="1" x14ac:dyDescent="0.3">
      <c r="A15" s="64"/>
      <c r="B15" s="64"/>
      <c r="C15" s="64" t="s">
        <v>89</v>
      </c>
      <c r="D15" s="64"/>
      <c r="E15" s="64"/>
    </row>
    <row r="16" spans="1:5" ht="30" customHeight="1" x14ac:dyDescent="0.3">
      <c r="A16" s="64"/>
      <c r="B16" s="64"/>
      <c r="C16" s="64" t="s">
        <v>90</v>
      </c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I66rHXtvBLAg/mAv6RaOaFEaZneGmcDjCytZB0e8OVQEi0Yv2RfMr4Rphs+HCly8cIUXuTsJDV7nffDCj7bFmQ==" saltValue="Ir1+ekw26G3CZ6S9WqX+CA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81" t="s">
        <v>67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Fall Week 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64</v>
      </c>
      <c r="C5" s="20" t="s">
        <v>0</v>
      </c>
      <c r="D5" s="19" t="s">
        <v>73</v>
      </c>
      <c r="E5" s="18" t="s">
        <v>1</v>
      </c>
      <c r="F5" s="131" t="s">
        <v>69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Cheesy WG Breakstick</v>
      </c>
      <c r="B6" s="128" t="s">
        <v>111</v>
      </c>
      <c r="C6" s="117">
        <v>2</v>
      </c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Marinara Dipping Sauce</v>
      </c>
      <c r="B7" s="128" t="s">
        <v>112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Lemon Zest Broccoli</v>
      </c>
      <c r="B8" s="128" t="s">
        <v>112</v>
      </c>
      <c r="C8" s="117"/>
      <c r="D8" s="117"/>
      <c r="E8" s="117"/>
      <c r="F8" s="117"/>
      <c r="G8" s="117">
        <v>0.5</v>
      </c>
      <c r="H8" s="117"/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Fruit Selection</v>
      </c>
      <c r="B9" s="128" t="s">
        <v>112</v>
      </c>
      <c r="C9" s="117"/>
      <c r="D9" s="117"/>
      <c r="E9" s="117">
        <v>0.5</v>
      </c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Fruit Selection</v>
      </c>
      <c r="B10" s="128" t="s">
        <v>112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Milk Selection</v>
      </c>
      <c r="B11" s="128" t="s">
        <v>113</v>
      </c>
      <c r="C11" s="117"/>
      <c r="D11" s="117"/>
      <c r="E11" s="117"/>
      <c r="F11" s="117">
        <v>1</v>
      </c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>
        <f>'Weekly Menus'!A13</f>
        <v>0</v>
      </c>
      <c r="B12" s="128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0.5</v>
      </c>
      <c r="I26" s="52">
        <f t="shared" si="1"/>
        <v>0</v>
      </c>
      <c r="J26" s="53">
        <f t="shared" si="1"/>
        <v>0</v>
      </c>
      <c r="K26" s="54">
        <f t="shared" si="1"/>
        <v>0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74</v>
      </c>
      <c r="D27" s="38" t="s">
        <v>74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68" t="s">
        <v>12</v>
      </c>
      <c r="B28" s="16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1" t="s">
        <v>67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Fall Week 3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64</v>
      </c>
      <c r="C34" s="20" t="s">
        <v>0</v>
      </c>
      <c r="D34" s="19" t="s">
        <v>73</v>
      </c>
      <c r="E34" s="18" t="s">
        <v>1</v>
      </c>
      <c r="F34" s="131" t="s">
        <v>69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Meaty Beef Goulash</v>
      </c>
      <c r="B35" s="128" t="s">
        <v>114</v>
      </c>
      <c r="C35" s="117">
        <v>2</v>
      </c>
      <c r="D35" s="117">
        <v>1.5</v>
      </c>
      <c r="E35" s="117"/>
      <c r="F35" s="117"/>
      <c r="G35" s="117"/>
      <c r="H35" s="117">
        <v>0.25</v>
      </c>
      <c r="I35" s="117"/>
      <c r="J35" s="117"/>
      <c r="K35" s="117"/>
      <c r="L35" s="118"/>
      <c r="M35" s="84">
        <f>SUM(G35:L35)</f>
        <v>0.25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Cheese &amp; Tomato Goulash</v>
      </c>
      <c r="B36" s="128" t="s">
        <v>114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WG Dinner Roll</v>
      </c>
      <c r="B37" s="128" t="s">
        <v>115</v>
      </c>
      <c r="C37" s="117"/>
      <c r="D37" s="117">
        <v>1</v>
      </c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Roasted Zucchini &amp; Carrot</v>
      </c>
      <c r="B38" s="128" t="s">
        <v>112</v>
      </c>
      <c r="C38" s="117"/>
      <c r="D38" s="117"/>
      <c r="E38" s="117"/>
      <c r="F38" s="117"/>
      <c r="G38" s="117"/>
      <c r="H38" s="117">
        <v>0.25</v>
      </c>
      <c r="I38" s="117"/>
      <c r="J38" s="117"/>
      <c r="K38" s="117">
        <v>0.5</v>
      </c>
      <c r="L38" s="118"/>
      <c r="M38" s="84">
        <f t="shared" si="3"/>
        <v>0.75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Tossed Salad with Romaine</v>
      </c>
      <c r="B39" s="128" t="s">
        <v>114</v>
      </c>
      <c r="C39" s="117"/>
      <c r="D39" s="117"/>
      <c r="E39" s="117"/>
      <c r="F39" s="117"/>
      <c r="G39" s="117">
        <v>0.5</v>
      </c>
      <c r="H39" s="117"/>
      <c r="I39" s="117"/>
      <c r="J39" s="117"/>
      <c r="K39" s="117"/>
      <c r="L39" s="118"/>
      <c r="M39" s="84">
        <f t="shared" si="3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112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112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113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2.5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0.5</v>
      </c>
      <c r="I55" s="52">
        <f t="shared" si="4"/>
        <v>0</v>
      </c>
      <c r="J55" s="53">
        <f t="shared" si="4"/>
        <v>0</v>
      </c>
      <c r="K55" s="54">
        <f t="shared" si="4"/>
        <v>0.5</v>
      </c>
      <c r="L55" s="55">
        <f t="shared" si="4"/>
        <v>0</v>
      </c>
      <c r="M55" s="56">
        <f>SUM(G55:L55)</f>
        <v>1.5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74</v>
      </c>
      <c r="D56" s="38" t="s">
        <v>74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1" t="s">
        <v>67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Fall Week 3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64</v>
      </c>
      <c r="C63" s="20" t="s">
        <v>0</v>
      </c>
      <c r="D63" s="19" t="s">
        <v>73</v>
      </c>
      <c r="E63" s="18" t="s">
        <v>1</v>
      </c>
      <c r="F63" s="131" t="s">
        <v>69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Chicken Tacos w/ Cheese on WG Soft Taco</v>
      </c>
      <c r="B64" s="128" t="s">
        <v>116</v>
      </c>
      <c r="C64" s="117">
        <v>2</v>
      </c>
      <c r="D64" s="117">
        <v>2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Bean &amp; Cheese Tacos s/ Cheese on WG Soft Tacos</v>
      </c>
      <c r="B65" s="128" t="s">
        <v>116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112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Refried Beans</v>
      </c>
      <c r="B67" s="128" t="s">
        <v>112</v>
      </c>
      <c r="C67" s="117"/>
      <c r="D67" s="117"/>
      <c r="E67" s="117"/>
      <c r="F67" s="117"/>
      <c r="G67" s="117"/>
      <c r="H67" s="117"/>
      <c r="I67" s="117">
        <v>0.5</v>
      </c>
      <c r="J67" s="117"/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Corn</v>
      </c>
      <c r="B68" s="128" t="s">
        <v>112</v>
      </c>
      <c r="C68" s="117"/>
      <c r="D68" s="117"/>
      <c r="E68" s="117"/>
      <c r="F68" s="117"/>
      <c r="G68" s="117"/>
      <c r="H68" s="117"/>
      <c r="I68" s="117"/>
      <c r="J68" s="117">
        <v>0.5</v>
      </c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Salsa</v>
      </c>
      <c r="B69" s="128" t="s">
        <v>117</v>
      </c>
      <c r="C69" s="117"/>
      <c r="D69" s="117"/>
      <c r="E69" s="117"/>
      <c r="F69" s="117"/>
      <c r="G69" s="117"/>
      <c r="H69" s="117">
        <v>0.25</v>
      </c>
      <c r="I69" s="117"/>
      <c r="J69" s="117"/>
      <c r="K69" s="117"/>
      <c r="L69" s="118"/>
      <c r="M69" s="84">
        <f t="shared" si="6"/>
        <v>0.25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Sour Cream</v>
      </c>
      <c r="B70" s="128" t="s">
        <v>118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112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Fruit Selection</v>
      </c>
      <c r="B72" s="128" t="s">
        <v>112</v>
      </c>
      <c r="C72" s="117"/>
      <c r="D72" s="117"/>
      <c r="E72" s="117">
        <v>0.5</v>
      </c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 t="str">
        <f>'Weekly Menus'!C16</f>
        <v>Milk Selection</v>
      </c>
      <c r="B73" s="128" t="s">
        <v>113</v>
      </c>
      <c r="C73" s="117"/>
      <c r="D73" s="117"/>
      <c r="E73" s="117"/>
      <c r="F73" s="117">
        <v>1</v>
      </c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3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0.25</v>
      </c>
      <c r="I84" s="52">
        <f t="shared" si="7"/>
        <v>0.5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74</v>
      </c>
      <c r="D85" s="38" t="s">
        <v>74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1" t="s">
        <v>67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Fall Week 3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64</v>
      </c>
      <c r="C92" s="20" t="s">
        <v>0</v>
      </c>
      <c r="D92" s="19" t="s">
        <v>73</v>
      </c>
      <c r="E92" s="18" t="s">
        <v>1</v>
      </c>
      <c r="F92" s="131" t="s">
        <v>69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Turkey Shepherd's Pie w/ Mashed Potato</v>
      </c>
      <c r="B93" s="128" t="s">
        <v>114</v>
      </c>
      <c r="C93" s="117">
        <v>2</v>
      </c>
      <c r="D93" s="117"/>
      <c r="E93" s="117"/>
      <c r="F93" s="117"/>
      <c r="G93" s="117"/>
      <c r="H93" s="117"/>
      <c r="I93" s="117"/>
      <c r="J93" s="117">
        <v>0.5</v>
      </c>
      <c r="K93" s="117"/>
      <c r="L93" s="118"/>
      <c r="M93" s="84">
        <f>SUM(G93:L93)</f>
        <v>0.5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Lentils &amp; Greens w/ Mashed Potato</v>
      </c>
      <c r="B94" s="128" t="s">
        <v>114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WG Biscuit</v>
      </c>
      <c r="B95" s="128" t="s">
        <v>120</v>
      </c>
      <c r="C95" s="117"/>
      <c r="D95" s="117">
        <v>2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9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Roasted Garden Green Beans</v>
      </c>
      <c r="B96" s="128" t="s">
        <v>112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Fruit Selection</v>
      </c>
      <c r="B97" s="128" t="s">
        <v>112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9"/>
        <v>0</v>
      </c>
    </row>
    <row r="98" spans="1:13" ht="15" customHeight="1" x14ac:dyDescent="0.3">
      <c r="A98" s="83" t="str">
        <f>'Weekly Menus'!D12</f>
        <v>Fruit Selection</v>
      </c>
      <c r="B98" s="128" t="s">
        <v>112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Milk Selection</v>
      </c>
      <c r="B99" s="128" t="s">
        <v>113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</v>
      </c>
      <c r="I113" s="52">
        <f t="shared" si="10"/>
        <v>0</v>
      </c>
      <c r="J113" s="53">
        <f t="shared" si="10"/>
        <v>0.5</v>
      </c>
      <c r="K113" s="54">
        <f t="shared" si="10"/>
        <v>0.5</v>
      </c>
      <c r="L113" s="55">
        <f t="shared" si="10"/>
        <v>0</v>
      </c>
      <c r="M113" s="56">
        <f>SUM(G113:L113)</f>
        <v>1</v>
      </c>
    </row>
    <row r="114" spans="1:13" ht="30" customHeight="1" x14ac:dyDescent="0.3">
      <c r="A114" s="177" t="s">
        <v>18</v>
      </c>
      <c r="B114" s="178"/>
      <c r="C114" s="38" t="s">
        <v>74</v>
      </c>
      <c r="D114" s="38" t="s">
        <v>74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68" t="s">
        <v>12</v>
      </c>
      <c r="B115" s="16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1" t="s">
        <v>67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3"/>
    </row>
    <row r="118" spans="1:13" s="74" customFormat="1" ht="15" customHeight="1" x14ac:dyDescent="0.3">
      <c r="A118" s="76" t="s">
        <v>44</v>
      </c>
      <c r="B118" s="77" t="str">
        <f>'Weekly Menus'!B4</f>
        <v>Fall Week 3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64</v>
      </c>
      <c r="C121" s="20" t="s">
        <v>0</v>
      </c>
      <c r="D121" s="19" t="s">
        <v>73</v>
      </c>
      <c r="E121" s="18" t="s">
        <v>1</v>
      </c>
      <c r="F121" s="131" t="s">
        <v>69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Hamburger on WG Bun</v>
      </c>
      <c r="B122" s="128" t="s">
        <v>121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Cheeseburger on WG Bun</v>
      </c>
      <c r="B123" s="128" t="s">
        <v>121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Veggie Burger on WG Bun</v>
      </c>
      <c r="B124" s="128" t="s">
        <v>121</v>
      </c>
      <c r="C124" s="117"/>
      <c r="D124" s="117"/>
      <c r="E124" s="117"/>
      <c r="F124" s="117"/>
      <c r="G124" s="117"/>
      <c r="H124" s="117"/>
      <c r="I124" s="117"/>
      <c r="J124" s="117"/>
      <c r="K124" s="117"/>
      <c r="L124" s="118"/>
      <c r="M124" s="84">
        <f t="shared" si="12"/>
        <v>0</v>
      </c>
    </row>
    <row r="125" spans="1:13" ht="15" customHeight="1" x14ac:dyDescent="0.3">
      <c r="A125" s="83" t="str">
        <f>'Weekly Menus'!E10</f>
        <v>Creamy Coleslaw</v>
      </c>
      <c r="B125" s="128" t="s">
        <v>112</v>
      </c>
      <c r="C125" s="117"/>
      <c r="D125" s="117"/>
      <c r="E125" s="117"/>
      <c r="F125" s="117"/>
      <c r="G125" s="117"/>
      <c r="H125" s="117"/>
      <c r="I125" s="117"/>
      <c r="J125" s="117"/>
      <c r="K125" s="117">
        <v>0.25</v>
      </c>
      <c r="L125" s="118"/>
      <c r="M125" s="84">
        <f t="shared" si="12"/>
        <v>0.25</v>
      </c>
    </row>
    <row r="126" spans="1:13" ht="15" customHeight="1" x14ac:dyDescent="0.3">
      <c r="A126" s="83" t="str">
        <f>'Weekly Menus'!E11</f>
        <v>Baked French Fries</v>
      </c>
      <c r="B126" s="128" t="s">
        <v>112</v>
      </c>
      <c r="C126" s="117"/>
      <c r="D126" s="117"/>
      <c r="E126" s="117"/>
      <c r="F126" s="117"/>
      <c r="G126" s="117"/>
      <c r="H126" s="117"/>
      <c r="I126" s="117"/>
      <c r="J126" s="117">
        <v>0.5</v>
      </c>
      <c r="K126" s="117"/>
      <c r="L126" s="118"/>
      <c r="M126" s="84">
        <f t="shared" si="12"/>
        <v>0.5</v>
      </c>
    </row>
    <row r="127" spans="1:13" ht="15" customHeight="1" x14ac:dyDescent="0.3">
      <c r="A127" s="83" t="str">
        <f>'Weekly Menus'!E12</f>
        <v>Fruit Selection</v>
      </c>
      <c r="B127" s="128" t="s">
        <v>112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112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Milk Selection</v>
      </c>
      <c r="B129" s="128" t="s">
        <v>113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</v>
      </c>
      <c r="I142" s="52">
        <f t="shared" si="13"/>
        <v>0</v>
      </c>
      <c r="J142" s="53">
        <f t="shared" si="13"/>
        <v>0.5</v>
      </c>
      <c r="K142" s="54">
        <f t="shared" si="13"/>
        <v>0.25</v>
      </c>
      <c r="L142" s="55">
        <f t="shared" si="13"/>
        <v>0</v>
      </c>
      <c r="M142" s="56">
        <f>SUM(G142:L142)</f>
        <v>0.75</v>
      </c>
    </row>
    <row r="143" spans="1:13" ht="28.8" x14ac:dyDescent="0.3">
      <c r="A143" s="177" t="s">
        <v>18</v>
      </c>
      <c r="B143" s="178"/>
      <c r="C143" s="38" t="s">
        <v>74</v>
      </c>
      <c r="D143" s="38" t="s">
        <v>74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68" t="s">
        <v>12</v>
      </c>
      <c r="B144" s="16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70" t="s">
        <v>10</v>
      </c>
      <c r="B146" s="171"/>
      <c r="C146" s="21">
        <f t="shared" ref="C146:M146" si="15">SUM(C26,C55,C84,C113,C142)</f>
        <v>10</v>
      </c>
      <c r="D146" s="22">
        <f t="shared" si="15"/>
        <v>11.5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1.25</v>
      </c>
      <c r="I146" s="26">
        <f t="shared" si="15"/>
        <v>0.5</v>
      </c>
      <c r="J146" s="27">
        <f t="shared" si="15"/>
        <v>1.5</v>
      </c>
      <c r="K146" s="29">
        <f t="shared" si="15"/>
        <v>1.25</v>
      </c>
      <c r="L146" s="28">
        <f t="shared" si="15"/>
        <v>0</v>
      </c>
      <c r="M146" s="44">
        <f t="shared" si="15"/>
        <v>5.5</v>
      </c>
    </row>
    <row r="147" spans="1:13" ht="43.2" x14ac:dyDescent="0.3">
      <c r="A147" s="172" t="s">
        <v>19</v>
      </c>
      <c r="B147" s="173"/>
      <c r="C147" s="8" t="s">
        <v>82</v>
      </c>
      <c r="D147" s="8" t="s">
        <v>83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74" t="s">
        <v>13</v>
      </c>
      <c r="B148" s="17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6fbGOVXlUluhgn2VWyaGb+NHmDyUKAwdCqJv5QVwiYgs5LIMUBo3FZ5FoM/qKcKi6qkXA4QS3d+dwvGXhnkGNQ==" saltValue="BCAqpLLIsHWIpukxjwq+7Q==" spinCount="100000" sheet="1" selectLockedCells="1"/>
  <mergeCells count="29"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144:B144"/>
    <mergeCell ref="A146:B146"/>
    <mergeCell ref="A147:B147"/>
    <mergeCell ref="A148:B148"/>
    <mergeCell ref="A150:M150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122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Fall Week 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64</v>
      </c>
      <c r="C5" s="20" t="s">
        <v>0</v>
      </c>
      <c r="D5" s="19" t="s">
        <v>73</v>
      </c>
      <c r="E5" s="18" t="s">
        <v>1</v>
      </c>
      <c r="F5" s="131" t="s">
        <v>69</v>
      </c>
      <c r="G5" s="12" t="s">
        <v>76</v>
      </c>
      <c r="H5" s="13" t="s">
        <v>77</v>
      </c>
      <c r="I5" s="14" t="s">
        <v>2</v>
      </c>
      <c r="J5" s="15" t="s">
        <v>78</v>
      </c>
      <c r="K5" s="16" t="s">
        <v>79</v>
      </c>
      <c r="L5" s="37" t="s">
        <v>28</v>
      </c>
      <c r="M5" s="17" t="s">
        <v>80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Cheesy WG Breakstick</v>
      </c>
      <c r="B6" s="128" t="s">
        <v>111</v>
      </c>
      <c r="C6" s="117">
        <v>2</v>
      </c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Marinara Dipping Sauce</v>
      </c>
      <c r="B7" s="128" t="s">
        <v>112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Lemon Zest Broccoli</v>
      </c>
      <c r="B8" s="128" t="s">
        <v>112</v>
      </c>
      <c r="C8" s="117"/>
      <c r="D8" s="117"/>
      <c r="E8" s="117"/>
      <c r="F8" s="117"/>
      <c r="G8" s="117">
        <v>0.5</v>
      </c>
      <c r="H8" s="117"/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Fruit Selection</v>
      </c>
      <c r="B9" s="128" t="s">
        <v>112</v>
      </c>
      <c r="C9" s="117"/>
      <c r="D9" s="117"/>
      <c r="E9" s="117">
        <v>0.5</v>
      </c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Fruit Selection</v>
      </c>
      <c r="B10" s="128" t="s">
        <v>112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Milk Selection</v>
      </c>
      <c r="B11" s="128" t="s">
        <v>113</v>
      </c>
      <c r="C11" s="117"/>
      <c r="D11" s="117"/>
      <c r="E11" s="117"/>
      <c r="F11" s="117">
        <v>1</v>
      </c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>
        <f>'Weekly Menus'!A13</f>
        <v>0</v>
      </c>
      <c r="B12" s="128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0.5</v>
      </c>
      <c r="I26" s="52">
        <f t="shared" si="1"/>
        <v>0</v>
      </c>
      <c r="J26" s="53">
        <f t="shared" si="1"/>
        <v>0</v>
      </c>
      <c r="K26" s="54">
        <f t="shared" si="1"/>
        <v>0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75</v>
      </c>
      <c r="D27" s="38" t="s">
        <v>75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68" t="s">
        <v>12</v>
      </c>
      <c r="B28" s="16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Fall Week 3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64</v>
      </c>
      <c r="C34" s="20" t="s">
        <v>0</v>
      </c>
      <c r="D34" s="19" t="s">
        <v>73</v>
      </c>
      <c r="E34" s="18" t="s">
        <v>1</v>
      </c>
      <c r="F34" s="131" t="s">
        <v>69</v>
      </c>
      <c r="G34" s="12" t="s">
        <v>76</v>
      </c>
      <c r="H34" s="13" t="s">
        <v>77</v>
      </c>
      <c r="I34" s="14" t="s">
        <v>2</v>
      </c>
      <c r="J34" s="15" t="s">
        <v>78</v>
      </c>
      <c r="K34" s="16" t="s">
        <v>79</v>
      </c>
      <c r="L34" s="37" t="s">
        <v>28</v>
      </c>
      <c r="M34" s="17" t="s">
        <v>80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Meaty Beef Goulash</v>
      </c>
      <c r="B35" s="128" t="s">
        <v>114</v>
      </c>
      <c r="C35" s="117">
        <v>2</v>
      </c>
      <c r="D35" s="117">
        <v>1</v>
      </c>
      <c r="E35" s="117"/>
      <c r="F35" s="117"/>
      <c r="G35" s="117"/>
      <c r="H35" s="117">
        <v>0.25</v>
      </c>
      <c r="I35" s="117"/>
      <c r="J35" s="117"/>
      <c r="K35" s="117"/>
      <c r="L35" s="118"/>
      <c r="M35" s="84">
        <f>SUM(G35:L35)</f>
        <v>0.25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Cheese &amp; Tomato Goulash</v>
      </c>
      <c r="B36" s="128" t="s">
        <v>114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WG Dinner Roll</v>
      </c>
      <c r="B37" s="128" t="s">
        <v>115</v>
      </c>
      <c r="C37" s="117"/>
      <c r="D37" s="117">
        <v>1</v>
      </c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Roasted Zucchini &amp; Carrot</v>
      </c>
      <c r="B38" s="128" t="s">
        <v>112</v>
      </c>
      <c r="C38" s="117"/>
      <c r="D38" s="117"/>
      <c r="E38" s="117"/>
      <c r="F38" s="117"/>
      <c r="G38" s="117"/>
      <c r="H38" s="117">
        <v>0.25</v>
      </c>
      <c r="I38" s="117"/>
      <c r="J38" s="117"/>
      <c r="K38" s="117">
        <v>0.5</v>
      </c>
      <c r="L38" s="118"/>
      <c r="M38" s="84">
        <f t="shared" si="2"/>
        <v>0.75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Tossed Salad with Romaine</v>
      </c>
      <c r="B39" s="128" t="s">
        <v>114</v>
      </c>
      <c r="C39" s="117"/>
      <c r="D39" s="117"/>
      <c r="E39" s="117"/>
      <c r="F39" s="117"/>
      <c r="G39" s="117">
        <v>0.5</v>
      </c>
      <c r="H39" s="117"/>
      <c r="I39" s="117"/>
      <c r="J39" s="117"/>
      <c r="K39" s="117"/>
      <c r="L39" s="118"/>
      <c r="M39" s="84">
        <f t="shared" si="2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112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112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113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0.5</v>
      </c>
      <c r="I55" s="52">
        <f t="shared" si="3"/>
        <v>0</v>
      </c>
      <c r="J55" s="53">
        <f t="shared" si="3"/>
        <v>0</v>
      </c>
      <c r="K55" s="54">
        <f t="shared" si="3"/>
        <v>0.5</v>
      </c>
      <c r="L55" s="55">
        <f t="shared" si="3"/>
        <v>0</v>
      </c>
      <c r="M55" s="56">
        <f>SUM(G55:L55)</f>
        <v>1.5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75</v>
      </c>
      <c r="D56" s="38" t="s">
        <v>75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Fall Week 3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64</v>
      </c>
      <c r="C63" s="20" t="s">
        <v>0</v>
      </c>
      <c r="D63" s="19" t="s">
        <v>73</v>
      </c>
      <c r="E63" s="18" t="s">
        <v>1</v>
      </c>
      <c r="F63" s="131" t="s">
        <v>69</v>
      </c>
      <c r="G63" s="12" t="s">
        <v>76</v>
      </c>
      <c r="H63" s="13" t="s">
        <v>77</v>
      </c>
      <c r="I63" s="14" t="s">
        <v>2</v>
      </c>
      <c r="J63" s="15" t="s">
        <v>78</v>
      </c>
      <c r="K63" s="16" t="s">
        <v>79</v>
      </c>
      <c r="L63" s="37" t="s">
        <v>28</v>
      </c>
      <c r="M63" s="17" t="s">
        <v>80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Chicken Tacos w/ Cheese on WG Soft Taco</v>
      </c>
      <c r="B64" s="128" t="s">
        <v>116</v>
      </c>
      <c r="C64" s="117">
        <v>2</v>
      </c>
      <c r="D64" s="117">
        <v>2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Bean &amp; Cheese Tacos s/ Cheese on WG Soft Tacos</v>
      </c>
      <c r="B65" s="128" t="s">
        <v>116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112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Refried Beans</v>
      </c>
      <c r="B67" s="128" t="s">
        <v>112</v>
      </c>
      <c r="C67" s="117"/>
      <c r="D67" s="117"/>
      <c r="E67" s="117"/>
      <c r="F67" s="117"/>
      <c r="G67" s="117"/>
      <c r="H67" s="117"/>
      <c r="I67" s="117">
        <v>0.5</v>
      </c>
      <c r="J67" s="117"/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Corn</v>
      </c>
      <c r="B68" s="128" t="s">
        <v>112</v>
      </c>
      <c r="C68" s="117"/>
      <c r="D68" s="117"/>
      <c r="E68" s="117"/>
      <c r="F68" s="117"/>
      <c r="G68" s="117"/>
      <c r="H68" s="117"/>
      <c r="I68" s="117"/>
      <c r="J68" s="117">
        <v>0.5</v>
      </c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Salsa</v>
      </c>
      <c r="B69" s="128" t="s">
        <v>117</v>
      </c>
      <c r="C69" s="117"/>
      <c r="D69" s="117"/>
      <c r="E69" s="117"/>
      <c r="F69" s="117"/>
      <c r="G69" s="117"/>
      <c r="H69" s="117">
        <v>0.25</v>
      </c>
      <c r="I69" s="117"/>
      <c r="J69" s="117"/>
      <c r="K69" s="117"/>
      <c r="L69" s="118"/>
      <c r="M69" s="84">
        <f t="shared" si="5"/>
        <v>0.25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Sour Cream</v>
      </c>
      <c r="B70" s="128" t="s">
        <v>118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112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Fruit Selection</v>
      </c>
      <c r="B72" s="128" t="s">
        <v>112</v>
      </c>
      <c r="C72" s="117"/>
      <c r="D72" s="117"/>
      <c r="E72" s="117">
        <v>0.5</v>
      </c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 t="str">
        <f>'Weekly Menus'!C16</f>
        <v>Milk Selection</v>
      </c>
      <c r="B73" s="128" t="s">
        <v>113</v>
      </c>
      <c r="C73" s="117"/>
      <c r="D73" s="117"/>
      <c r="E73" s="117"/>
      <c r="F73" s="117">
        <v>1</v>
      </c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3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0.25</v>
      </c>
      <c r="I84" s="52">
        <f t="shared" si="6"/>
        <v>0.5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75</v>
      </c>
      <c r="D85" s="38" t="s">
        <v>75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Fall Week 3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64</v>
      </c>
      <c r="C92" s="20" t="s">
        <v>0</v>
      </c>
      <c r="D92" s="19" t="s">
        <v>73</v>
      </c>
      <c r="E92" s="18" t="s">
        <v>1</v>
      </c>
      <c r="F92" s="131" t="s">
        <v>69</v>
      </c>
      <c r="G92" s="12" t="s">
        <v>76</v>
      </c>
      <c r="H92" s="13" t="s">
        <v>77</v>
      </c>
      <c r="I92" s="14" t="s">
        <v>2</v>
      </c>
      <c r="J92" s="15" t="s">
        <v>78</v>
      </c>
      <c r="K92" s="16" t="s">
        <v>79</v>
      </c>
      <c r="L92" s="37" t="s">
        <v>28</v>
      </c>
      <c r="M92" s="17" t="s">
        <v>80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Turkey Shepherd's Pie w/ Mashed Potato</v>
      </c>
      <c r="B93" s="128" t="s">
        <v>114</v>
      </c>
      <c r="C93" s="117">
        <v>2</v>
      </c>
      <c r="D93" s="117"/>
      <c r="E93" s="117"/>
      <c r="F93" s="117"/>
      <c r="G93" s="117"/>
      <c r="H93" s="117"/>
      <c r="I93" s="117"/>
      <c r="J93" s="117">
        <v>0.5</v>
      </c>
      <c r="K93" s="117"/>
      <c r="L93" s="118"/>
      <c r="M93" s="84">
        <f>SUM(G93:L93)</f>
        <v>0.5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Lentils &amp; Greens w/ Mashed Potato</v>
      </c>
      <c r="B94" s="128" t="s">
        <v>114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WG Biscuit</v>
      </c>
      <c r="B95" s="128" t="s">
        <v>120</v>
      </c>
      <c r="C95" s="117"/>
      <c r="D95" s="117">
        <v>2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8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Roasted Garden Green Beans</v>
      </c>
      <c r="B96" s="128" t="s">
        <v>112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8"/>
        <v>0.5</v>
      </c>
    </row>
    <row r="97" spans="1:13" x14ac:dyDescent="0.3">
      <c r="A97" s="83" t="str">
        <f>'Weekly Menus'!D11</f>
        <v>Fruit Selection</v>
      </c>
      <c r="B97" s="128" t="s">
        <v>112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8"/>
        <v>0</v>
      </c>
    </row>
    <row r="98" spans="1:13" x14ac:dyDescent="0.3">
      <c r="A98" s="83" t="str">
        <f>'Weekly Menus'!D12</f>
        <v>Fruit Selection</v>
      </c>
      <c r="B98" s="128" t="s">
        <v>112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Milk Selection</v>
      </c>
      <c r="B99" s="128" t="s">
        <v>113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</v>
      </c>
      <c r="I113" s="52">
        <f t="shared" si="9"/>
        <v>0</v>
      </c>
      <c r="J113" s="53">
        <f t="shared" si="9"/>
        <v>0.5</v>
      </c>
      <c r="K113" s="54">
        <f t="shared" si="9"/>
        <v>0.5</v>
      </c>
      <c r="L113" s="55">
        <f t="shared" si="9"/>
        <v>0</v>
      </c>
      <c r="M113" s="56">
        <f>SUM(G113:L113)</f>
        <v>1</v>
      </c>
    </row>
    <row r="114" spans="1:13" ht="30" customHeight="1" x14ac:dyDescent="0.3">
      <c r="A114" s="177" t="s">
        <v>18</v>
      </c>
      <c r="B114" s="178"/>
      <c r="C114" s="38" t="s">
        <v>75</v>
      </c>
      <c r="D114" s="38" t="s">
        <v>75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68" t="s">
        <v>12</v>
      </c>
      <c r="B115" s="16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>Fall Week 3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64</v>
      </c>
      <c r="C121" s="20" t="s">
        <v>0</v>
      </c>
      <c r="D121" s="19" t="s">
        <v>73</v>
      </c>
      <c r="E121" s="18" t="s">
        <v>1</v>
      </c>
      <c r="F121" s="131" t="s">
        <v>69</v>
      </c>
      <c r="G121" s="12" t="s">
        <v>76</v>
      </c>
      <c r="H121" s="13" t="s">
        <v>77</v>
      </c>
      <c r="I121" s="14" t="s">
        <v>2</v>
      </c>
      <c r="J121" s="15" t="s">
        <v>78</v>
      </c>
      <c r="K121" s="16" t="s">
        <v>79</v>
      </c>
      <c r="L121" s="37" t="s">
        <v>28</v>
      </c>
      <c r="M121" s="17" t="s">
        <v>80</v>
      </c>
    </row>
    <row r="122" spans="1:13" x14ac:dyDescent="0.3">
      <c r="A122" s="83" t="str">
        <f>'Weekly Menus'!E7</f>
        <v>Hamburger on WG Bun</v>
      </c>
      <c r="B122" s="128" t="s">
        <v>121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Cheeseburger on WG Bun</v>
      </c>
      <c r="B123" s="128" t="s">
        <v>121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Veggie Burger on WG Bun</v>
      </c>
      <c r="B124" s="128" t="s">
        <v>121</v>
      </c>
      <c r="C124" s="117"/>
      <c r="D124" s="117"/>
      <c r="E124" s="117"/>
      <c r="F124" s="117"/>
      <c r="G124" s="117"/>
      <c r="H124" s="117"/>
      <c r="I124" s="117"/>
      <c r="J124" s="117"/>
      <c r="K124" s="117"/>
      <c r="L124" s="118"/>
      <c r="M124" s="84">
        <f t="shared" si="11"/>
        <v>0</v>
      </c>
    </row>
    <row r="125" spans="1:13" x14ac:dyDescent="0.3">
      <c r="A125" s="83" t="str">
        <f>'Weekly Menus'!E10</f>
        <v>Creamy Coleslaw</v>
      </c>
      <c r="B125" s="128" t="s">
        <v>112</v>
      </c>
      <c r="C125" s="117"/>
      <c r="D125" s="117"/>
      <c r="E125" s="117"/>
      <c r="F125" s="117"/>
      <c r="G125" s="117"/>
      <c r="H125" s="117"/>
      <c r="I125" s="117"/>
      <c r="J125" s="117"/>
      <c r="K125" s="117">
        <v>0.25</v>
      </c>
      <c r="L125" s="118"/>
      <c r="M125" s="84">
        <f t="shared" si="11"/>
        <v>0.25</v>
      </c>
    </row>
    <row r="126" spans="1:13" x14ac:dyDescent="0.3">
      <c r="A126" s="83" t="str">
        <f>'Weekly Menus'!E11</f>
        <v>Baked French Fries</v>
      </c>
      <c r="B126" s="128" t="s">
        <v>112</v>
      </c>
      <c r="C126" s="117"/>
      <c r="D126" s="117"/>
      <c r="E126" s="117"/>
      <c r="F126" s="117"/>
      <c r="G126" s="117"/>
      <c r="H126" s="117"/>
      <c r="I126" s="117"/>
      <c r="J126" s="117">
        <v>0.5</v>
      </c>
      <c r="K126" s="117"/>
      <c r="L126" s="118"/>
      <c r="M126" s="84">
        <f t="shared" si="11"/>
        <v>0.5</v>
      </c>
    </row>
    <row r="127" spans="1:13" x14ac:dyDescent="0.3">
      <c r="A127" s="83" t="str">
        <f>'Weekly Menus'!E12</f>
        <v>Fruit Selection</v>
      </c>
      <c r="B127" s="128" t="s">
        <v>112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112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Milk Selection</v>
      </c>
      <c r="B129" s="128" t="s">
        <v>113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</v>
      </c>
      <c r="I142" s="52">
        <f t="shared" si="12"/>
        <v>0</v>
      </c>
      <c r="J142" s="53">
        <f t="shared" si="12"/>
        <v>0.5</v>
      </c>
      <c r="K142" s="54">
        <f t="shared" si="12"/>
        <v>0.25</v>
      </c>
      <c r="L142" s="55">
        <f t="shared" si="12"/>
        <v>0</v>
      </c>
      <c r="M142" s="56">
        <f>SUM(G142:L142)</f>
        <v>0.75</v>
      </c>
    </row>
    <row r="143" spans="1:13" ht="28.8" x14ac:dyDescent="0.3">
      <c r="A143" s="177" t="s">
        <v>18</v>
      </c>
      <c r="B143" s="178"/>
      <c r="C143" s="38" t="s">
        <v>75</v>
      </c>
      <c r="D143" s="38" t="s">
        <v>75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68" t="s">
        <v>12</v>
      </c>
      <c r="B144" s="16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No</v>
      </c>
    </row>
    <row r="145" spans="1:13" ht="15" customHeight="1" thickBot="1" x14ac:dyDescent="0.35"/>
    <row r="146" spans="1:13" x14ac:dyDescent="0.3">
      <c r="A146" s="170" t="s">
        <v>10</v>
      </c>
      <c r="B146" s="171"/>
      <c r="C146" s="21">
        <f t="shared" ref="C146:M146" si="13">SUM(C26,C55,C84,C113,C142)</f>
        <v>10</v>
      </c>
      <c r="D146" s="22">
        <f t="shared" si="13"/>
        <v>11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1.25</v>
      </c>
      <c r="I146" s="26">
        <f t="shared" si="13"/>
        <v>0.5</v>
      </c>
      <c r="J146" s="27">
        <f t="shared" si="13"/>
        <v>1.5</v>
      </c>
      <c r="K146" s="29">
        <f t="shared" si="13"/>
        <v>1.25</v>
      </c>
      <c r="L146" s="28">
        <f t="shared" si="13"/>
        <v>0</v>
      </c>
      <c r="M146" s="44">
        <f t="shared" si="13"/>
        <v>5.5</v>
      </c>
    </row>
    <row r="147" spans="1:13" ht="45" customHeight="1" x14ac:dyDescent="0.3">
      <c r="A147" s="172" t="s">
        <v>19</v>
      </c>
      <c r="B147" s="173"/>
      <c r="C147" s="8" t="s">
        <v>84</v>
      </c>
      <c r="D147" s="8" t="s">
        <v>84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81</v>
      </c>
      <c r="L147" s="35"/>
      <c r="M147" s="9" t="s">
        <v>34</v>
      </c>
    </row>
    <row r="148" spans="1:13" ht="15" thickBot="1" x14ac:dyDescent="0.35">
      <c r="A148" s="174" t="s">
        <v>13</v>
      </c>
      <c r="B148" s="17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7xhG+YR3QTdKhHj/owvROCPbaikMIFUeXgmIMwJB3YFWIeHthqAzyjFWGmuwBJBNc4a+WSG9rhcc4cXLXjowNQ==" saltValue="i38H329HtpceJbD0cMgHbg==" spinCount="100000" sheet="1" selectLockedCells="1"/>
  <mergeCells count="29">
    <mergeCell ref="A120:M120"/>
    <mergeCell ref="A142:B142"/>
    <mergeCell ref="A150:M150"/>
    <mergeCell ref="A143:B143"/>
    <mergeCell ref="A144:B144"/>
    <mergeCell ref="A146:B146"/>
    <mergeCell ref="A147:B147"/>
    <mergeCell ref="A148:B148"/>
    <mergeCell ref="A114:B114"/>
    <mergeCell ref="A115:B115"/>
    <mergeCell ref="A117:M117"/>
    <mergeCell ref="A113:B113"/>
    <mergeCell ref="A88:M88"/>
    <mergeCell ref="A91:M91"/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zoomScaleNormal="100" workbookViewId="0">
      <selection activeCell="A7" sqref="A7"/>
    </sheetView>
  </sheetViews>
  <sheetFormatPr defaultRowHeight="14.4" x14ac:dyDescent="0.3"/>
  <cols>
    <col min="1" max="1" width="25.77734375" customWidth="1"/>
    <col min="2" max="2" width="5.77734375" customWidth="1"/>
    <col min="3" max="3" width="10.886718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86" t="s">
        <v>71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8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61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124</v>
      </c>
      <c r="B7" s="148"/>
      <c r="C7" s="148"/>
      <c r="D7" s="149"/>
      <c r="E7" s="268"/>
      <c r="F7" s="269"/>
      <c r="G7" s="269"/>
      <c r="H7" s="272" t="s">
        <v>122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123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59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68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68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66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73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Cheesy WG Breakstick</v>
      </c>
      <c r="B15" s="120"/>
      <c r="C15" s="130" t="str">
        <f>'K-8 (combined)'!B6</f>
        <v>2 each</v>
      </c>
      <c r="D15" s="122"/>
      <c r="E15" s="123"/>
      <c r="F15" s="124"/>
      <c r="G15" s="106">
        <f>'K-8 (combined)'!C6</f>
        <v>2</v>
      </c>
      <c r="H15" s="104">
        <f>'K-8 (combined)'!D6</f>
        <v>2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Marinara Dipping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0.5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Lemon Zest Broccoli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0.5</v>
      </c>
      <c r="K17" s="104">
        <f>'K-8 (combined)'!H8</f>
        <v>0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0.5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Fruit Selection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0.5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Fruit Selection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0.5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Milk Selection</v>
      </c>
      <c r="B20" s="120"/>
      <c r="C20" s="130" t="str">
        <f>'K-8 (combined)'!B11</f>
        <v xml:space="preserve">8 oz. 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05"/>
      <c r="R20" s="205"/>
      <c r="S20" s="206"/>
      <c r="T20" s="207"/>
      <c r="U20" s="205"/>
      <c r="V20" s="206"/>
      <c r="W20" s="211"/>
      <c r="X20" s="212"/>
      <c r="Y20" s="212"/>
      <c r="Z20" s="213"/>
    </row>
    <row r="21" spans="1:26" ht="24" customHeight="1" x14ac:dyDescent="0.3">
      <c r="A21" s="160">
        <f>'Weekly Menus'!A13</f>
        <v>0</v>
      </c>
      <c r="B21" s="120"/>
      <c r="C21" s="130">
        <f>'K-8 (combined)'!B12</f>
        <v>0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05"/>
      <c r="R21" s="205"/>
      <c r="S21" s="206"/>
      <c r="T21" s="207"/>
      <c r="U21" s="205"/>
      <c r="V21" s="206"/>
      <c r="W21" s="211"/>
      <c r="X21" s="212"/>
      <c r="Y21" s="212"/>
      <c r="Z21" s="213"/>
    </row>
    <row r="22" spans="1:26" ht="24" customHeight="1" x14ac:dyDescent="0.3">
      <c r="A22" s="160">
        <f>'Weekly Menus'!A14</f>
        <v>0</v>
      </c>
      <c r="B22" s="120"/>
      <c r="C22" s="130">
        <f>'K-8 (combined)'!B13</f>
        <v>0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60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0.5</v>
      </c>
      <c r="L34" s="102">
        <f t="shared" si="1"/>
        <v>0</v>
      </c>
      <c r="M34" s="102">
        <f t="shared" si="1"/>
        <v>0</v>
      </c>
      <c r="N34" s="102">
        <f t="shared" si="1"/>
        <v>0</v>
      </c>
      <c r="O34" s="102">
        <f t="shared" si="1"/>
        <v>0</v>
      </c>
      <c r="P34" s="110">
        <f t="shared" si="1"/>
        <v>1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65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0.5</v>
      </c>
      <c r="K35" s="103">
        <f t="shared" si="2"/>
        <v>0.5</v>
      </c>
      <c r="L35" s="103">
        <f t="shared" si="2"/>
        <v>0</v>
      </c>
      <c r="M35" s="103">
        <f t="shared" si="2"/>
        <v>0</v>
      </c>
      <c r="N35" s="103">
        <f t="shared" si="2"/>
        <v>0</v>
      </c>
      <c r="O35" s="103">
        <f t="shared" si="2"/>
        <v>0</v>
      </c>
      <c r="P35" s="111">
        <f t="shared" si="2"/>
        <v>1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86" t="s">
        <v>71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8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62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124</v>
      </c>
      <c r="B43" s="148"/>
      <c r="C43" s="148"/>
      <c r="D43" s="149"/>
      <c r="E43" s="268"/>
      <c r="F43" s="269"/>
      <c r="G43" s="269"/>
      <c r="H43" s="272" t="s">
        <v>122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123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59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68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68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66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73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Meaty Beef Goulash</v>
      </c>
      <c r="B51" s="120"/>
      <c r="C51" s="130" t="str">
        <f>'K-8 (combined)'!B35</f>
        <v>1 cup</v>
      </c>
      <c r="D51" s="93"/>
      <c r="E51" s="82"/>
      <c r="F51" s="92"/>
      <c r="G51" s="106">
        <f>'K-8 (combined)'!C35</f>
        <v>2</v>
      </c>
      <c r="H51" s="104">
        <f>'K-8 (combined)'!D35</f>
        <v>1.5</v>
      </c>
      <c r="I51" s="104">
        <f>'K-8 (combined)'!E35</f>
        <v>0</v>
      </c>
      <c r="J51" s="104">
        <f>'K-8 (combined)'!G35</f>
        <v>0</v>
      </c>
      <c r="K51" s="104">
        <f>'K-8 (combined)'!H35</f>
        <v>0.25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0.25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Cheese &amp; Tomato Goulash</v>
      </c>
      <c r="B52" s="120"/>
      <c r="C52" s="130" t="str">
        <f>'K-8 (combined)'!B36</f>
        <v>1 cup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WG Dinner Roll</v>
      </c>
      <c r="B53" s="120"/>
      <c r="C53" s="130" t="str">
        <f>'K-8 (combined)'!B37</f>
        <v xml:space="preserve">1 - 1 oz. </v>
      </c>
      <c r="D53" s="93"/>
      <c r="E53" s="82"/>
      <c r="F53" s="92"/>
      <c r="G53" s="106">
        <f>'K-8 (combined)'!C37</f>
        <v>0</v>
      </c>
      <c r="H53" s="104">
        <f>'K-8 (combined)'!D37</f>
        <v>1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05"/>
      <c r="R53" s="205"/>
      <c r="S53" s="206"/>
      <c r="T53" s="207"/>
      <c r="U53" s="205"/>
      <c r="V53" s="206"/>
      <c r="W53" s="211"/>
      <c r="X53" s="212"/>
      <c r="Y53" s="212"/>
      <c r="Z53" s="213"/>
    </row>
    <row r="54" spans="1:26" s="100" customFormat="1" ht="24" customHeight="1" x14ac:dyDescent="0.3">
      <c r="A54" s="160" t="str">
        <f>'Weekly Menus'!B10</f>
        <v>Roasted Zucchini &amp; Carrot</v>
      </c>
      <c r="B54" s="120"/>
      <c r="C54" s="130" t="str">
        <f>'K-8 (combined)'!B38</f>
        <v>1/2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</v>
      </c>
      <c r="K54" s="104">
        <f>'K-8 (combined)'!H38</f>
        <v>0.25</v>
      </c>
      <c r="L54" s="104">
        <f>'K-8 (combined)'!I38</f>
        <v>0</v>
      </c>
      <c r="M54" s="104">
        <f>'K-8 (combined)'!J38</f>
        <v>0</v>
      </c>
      <c r="N54" s="104">
        <f>'K-8 (combined)'!K38</f>
        <v>0.5</v>
      </c>
      <c r="O54" s="104">
        <f>'K-8 (combined)'!L38</f>
        <v>0</v>
      </c>
      <c r="P54" s="107">
        <f t="shared" si="3"/>
        <v>0.75</v>
      </c>
      <c r="Q54" s="205"/>
      <c r="R54" s="205"/>
      <c r="S54" s="206"/>
      <c r="T54" s="207"/>
      <c r="U54" s="205"/>
      <c r="V54" s="206"/>
      <c r="W54" s="211"/>
      <c r="X54" s="212"/>
      <c r="Y54" s="212"/>
      <c r="Z54" s="213"/>
    </row>
    <row r="55" spans="1:26" s="100" customFormat="1" ht="24" customHeight="1" x14ac:dyDescent="0.3">
      <c r="A55" s="160" t="str">
        <f>'Weekly Menus'!B11</f>
        <v>Tossed Salad with Romaine</v>
      </c>
      <c r="B55" s="120"/>
      <c r="C55" s="130" t="str">
        <f>'K-8 (combined)'!B39</f>
        <v>1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</v>
      </c>
      <c r="J55" s="104">
        <f>'K-8 (combined)'!G39</f>
        <v>0.5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</v>
      </c>
      <c r="O55" s="104">
        <f>'K-8 (combined)'!L39</f>
        <v>0</v>
      </c>
      <c r="P55" s="107">
        <f t="shared" si="3"/>
        <v>0.5</v>
      </c>
      <c r="Q55" s="205"/>
      <c r="R55" s="205"/>
      <c r="S55" s="206"/>
      <c r="T55" s="207"/>
      <c r="U55" s="205"/>
      <c r="V55" s="206"/>
      <c r="W55" s="211"/>
      <c r="X55" s="212"/>
      <c r="Y55" s="212"/>
      <c r="Z55" s="213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 t="str">
        <f>'Weekly Menus'!B14</f>
        <v>Milk Selection</v>
      </c>
      <c r="B58" s="120"/>
      <c r="C58" s="130" t="str">
        <f>'K-8 (combined)'!B42</f>
        <v xml:space="preserve">8 oz. 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192" t="s">
        <v>60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2</v>
      </c>
      <c r="H70" s="102">
        <f>FLOOR(SUM(H51:H68),0.25)</f>
        <v>2.5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0.5</v>
      </c>
      <c r="L70" s="102">
        <f t="shared" si="4"/>
        <v>0</v>
      </c>
      <c r="M70" s="102">
        <f t="shared" si="4"/>
        <v>0</v>
      </c>
      <c r="N70" s="102">
        <f t="shared" si="4"/>
        <v>0.5</v>
      </c>
      <c r="O70" s="102">
        <f t="shared" si="4"/>
        <v>0</v>
      </c>
      <c r="P70" s="110">
        <f t="shared" si="4"/>
        <v>1.5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65</v>
      </c>
      <c r="B71" s="204"/>
      <c r="C71" s="204"/>
      <c r="D71" s="204"/>
      <c r="E71" s="204"/>
      <c r="F71" s="204"/>
      <c r="G71" s="103">
        <f t="shared" ref="G71:P71" si="5">SUM(G34,G70)</f>
        <v>4</v>
      </c>
      <c r="H71" s="103">
        <f t="shared" si="5"/>
        <v>4.5</v>
      </c>
      <c r="I71" s="103">
        <f t="shared" si="5"/>
        <v>2</v>
      </c>
      <c r="J71" s="103">
        <f t="shared" si="5"/>
        <v>1</v>
      </c>
      <c r="K71" s="103">
        <f t="shared" si="5"/>
        <v>1</v>
      </c>
      <c r="L71" s="103">
        <f t="shared" si="5"/>
        <v>0</v>
      </c>
      <c r="M71" s="103">
        <f t="shared" si="5"/>
        <v>0</v>
      </c>
      <c r="N71" s="103">
        <f t="shared" si="5"/>
        <v>0.5</v>
      </c>
      <c r="O71" s="103">
        <f t="shared" si="5"/>
        <v>0</v>
      </c>
      <c r="P71" s="111">
        <f t="shared" si="5"/>
        <v>2.5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86" t="s">
        <v>71</v>
      </c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8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62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124</v>
      </c>
      <c r="B79" s="148"/>
      <c r="C79" s="148"/>
      <c r="D79" s="149"/>
      <c r="E79" s="268"/>
      <c r="F79" s="269"/>
      <c r="G79" s="269"/>
      <c r="H79" s="272" t="s">
        <v>122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123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59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68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68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66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237" t="s">
        <v>36</v>
      </c>
      <c r="R85" s="215"/>
      <c r="S85" s="238"/>
      <c r="T85" s="214" t="s">
        <v>37</v>
      </c>
      <c r="U85" s="215"/>
      <c r="V85" s="216"/>
      <c r="W85" s="220" t="s">
        <v>38</v>
      </c>
      <c r="X85" s="221"/>
      <c r="Y85" s="221"/>
      <c r="Z85" s="222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73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39"/>
      <c r="R86" s="218"/>
      <c r="S86" s="240"/>
      <c r="T86" s="217"/>
      <c r="U86" s="218"/>
      <c r="V86" s="219"/>
      <c r="W86" s="223"/>
      <c r="X86" s="224"/>
      <c r="Y86" s="224"/>
      <c r="Z86" s="225"/>
    </row>
    <row r="87" spans="1:26" s="100" customFormat="1" ht="24" customHeight="1" x14ac:dyDescent="0.3">
      <c r="A87" s="160" t="str">
        <f>'Weekly Menus'!C7</f>
        <v>Chicken Tacos w/ Cheese on WG Soft Taco</v>
      </c>
      <c r="B87" s="120"/>
      <c r="C87" s="130" t="str">
        <f>'K-8 (combined)'!B64</f>
        <v>2 tacos</v>
      </c>
      <c r="D87" s="122"/>
      <c r="E87" s="123"/>
      <c r="F87" s="124"/>
      <c r="G87" s="106">
        <f>'K-8 (combined)'!C64</f>
        <v>2</v>
      </c>
      <c r="H87" s="104">
        <f>'K-8 (combined)'!D64</f>
        <v>2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Bean &amp; Cheese Tacos s/ Cheese on WG Soft Tacos</v>
      </c>
      <c r="B88" s="120"/>
      <c r="C88" s="130" t="str">
        <f>'K-8 (combined)'!B65</f>
        <v>2 tacos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>Brown Rice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1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Refried Beans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</v>
      </c>
      <c r="K90" s="104">
        <f>'K-8 (combined)'!H67</f>
        <v>0</v>
      </c>
      <c r="L90" s="104">
        <f>'K-8 (combined)'!I67</f>
        <v>0.5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Corn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</v>
      </c>
      <c r="L91" s="104">
        <f>'K-8 (combined)'!I68</f>
        <v>0</v>
      </c>
      <c r="M91" s="104">
        <f>'K-8 (combined)'!J68</f>
        <v>0.5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>Salsa</v>
      </c>
      <c r="B92" s="120"/>
      <c r="C92" s="130" t="str">
        <f>'K-8 (combined)'!B69</f>
        <v>1/4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</v>
      </c>
      <c r="J92" s="104">
        <f>'K-8 (combined)'!G69</f>
        <v>0</v>
      </c>
      <c r="K92" s="104">
        <f>'K-8 (combined)'!H69</f>
        <v>0.25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0.25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 t="str">
        <f>'Weekly Menus'!C13</f>
        <v>Sour Cream</v>
      </c>
      <c r="B93" s="120"/>
      <c r="C93" s="130" t="str">
        <f>'K-8 (combined)'!B70</f>
        <v xml:space="preserve">2 T. 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 t="str">
        <f>'Weekly Menus'!C14</f>
        <v>Fruit Selection</v>
      </c>
      <c r="B94" s="120"/>
      <c r="C94" s="130" t="str">
        <f>'K-8 (combined)'!B71</f>
        <v>1/2 cup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0.5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 t="str">
        <f>'Weekly Menus'!C15</f>
        <v>Fruit Selection</v>
      </c>
      <c r="B95" s="120"/>
      <c r="C95" s="130" t="str">
        <f>'K-8 (combined)'!B72</f>
        <v>1/2 cup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0.5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 t="str">
        <f>'Weekly Menus'!C16</f>
        <v>Milk Selection</v>
      </c>
      <c r="B96" s="120"/>
      <c r="C96" s="130" t="str">
        <f>'K-8 (combined)'!B73</f>
        <v xml:space="preserve">8 oz. 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192" t="s">
        <v>60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3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0.5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65</v>
      </c>
      <c r="B107" s="204"/>
      <c r="C107" s="204"/>
      <c r="D107" s="204"/>
      <c r="E107" s="204"/>
      <c r="F107" s="204"/>
      <c r="G107" s="103">
        <f t="shared" ref="G107:P107" si="8">SUM(G34,G70,G106)</f>
        <v>6</v>
      </c>
      <c r="H107" s="103">
        <f t="shared" si="8"/>
        <v>7.5</v>
      </c>
      <c r="I107" s="103">
        <f t="shared" si="8"/>
        <v>3</v>
      </c>
      <c r="J107" s="103">
        <f t="shared" si="8"/>
        <v>1</v>
      </c>
      <c r="K107" s="103">
        <f t="shared" si="8"/>
        <v>1.25</v>
      </c>
      <c r="L107" s="103">
        <f t="shared" si="8"/>
        <v>0.5</v>
      </c>
      <c r="M107" s="103">
        <f t="shared" si="8"/>
        <v>0.5</v>
      </c>
      <c r="N107" s="103">
        <f t="shared" si="8"/>
        <v>0.5</v>
      </c>
      <c r="O107" s="103">
        <f t="shared" si="8"/>
        <v>0</v>
      </c>
      <c r="P107" s="111">
        <f t="shared" si="8"/>
        <v>3.75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86" t="s">
        <v>71</v>
      </c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  <c r="X109" s="287"/>
      <c r="Y109" s="287"/>
      <c r="Z109" s="288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62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124</v>
      </c>
      <c r="B115" s="148"/>
      <c r="C115" s="148"/>
      <c r="D115" s="149"/>
      <c r="E115" s="268"/>
      <c r="F115" s="269"/>
      <c r="G115" s="269"/>
      <c r="H115" s="272" t="s">
        <v>122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123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59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68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68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66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73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Turkey Shepherd's Pie w/ Mashed Potato</v>
      </c>
      <c r="B123" s="120"/>
      <c r="C123" s="130" t="str">
        <f>'K-8 (combined)'!B93</f>
        <v>1 cup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0.5</v>
      </c>
      <c r="N123" s="104">
        <f>'K-8 (combined)'!K93</f>
        <v>0</v>
      </c>
      <c r="O123" s="104">
        <f>'K-8 (combined)'!L93</f>
        <v>0</v>
      </c>
      <c r="P123" s="107">
        <f>SUM(J123:O123)</f>
        <v>0.5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 t="str">
        <f>'Weekly Menus'!D8</f>
        <v>Lentils &amp; Greens w/ Mashed Potato</v>
      </c>
      <c r="B124" s="120"/>
      <c r="C124" s="130" t="str">
        <f>'K-8 (combined)'!B94</f>
        <v>1 cup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WG Biscuit</v>
      </c>
      <c r="B125" s="120"/>
      <c r="C125" s="130" t="str">
        <f>'K-8 (combined)'!B95</f>
        <v>1 - 2.6 oz</v>
      </c>
      <c r="D125" s="122"/>
      <c r="E125" s="123"/>
      <c r="F125" s="124"/>
      <c r="G125" s="106">
        <f>'K-8 (combined)'!C95</f>
        <v>0</v>
      </c>
      <c r="H125" s="104">
        <f>'K-8 (combined)'!D95</f>
        <v>2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Roasted Garden Green Beans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</v>
      </c>
      <c r="N126" s="104">
        <f>'K-8 (combined)'!K96</f>
        <v>0.5</v>
      </c>
      <c r="O126" s="104">
        <f>'K-8 (combined)'!L96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Fruit Selection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0.5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>1/2 cup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Milk Selection</v>
      </c>
      <c r="B129" s="120"/>
      <c r="C129" s="130" t="str">
        <f>'K-8 (combined)'!B99</f>
        <v xml:space="preserve">8 oz. 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>
        <f>'Weekly Menus'!D14</f>
        <v>0</v>
      </c>
      <c r="B130" s="120"/>
      <c r="C130" s="130">
        <f>'K-8 (combined)'!B100</f>
        <v>0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192" t="s">
        <v>60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</v>
      </c>
      <c r="M142" s="102">
        <f t="shared" si="10"/>
        <v>0.5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65</v>
      </c>
      <c r="B143" s="204"/>
      <c r="C143" s="204"/>
      <c r="D143" s="204"/>
      <c r="E143" s="204"/>
      <c r="F143" s="204"/>
      <c r="G143" s="103">
        <f t="shared" ref="G143:P143" si="11">SUM(G34,G70,G106,G142)</f>
        <v>8</v>
      </c>
      <c r="H143" s="103">
        <f t="shared" si="11"/>
        <v>9.5</v>
      </c>
      <c r="I143" s="103">
        <f t="shared" si="11"/>
        <v>4</v>
      </c>
      <c r="J143" s="103">
        <f t="shared" si="11"/>
        <v>1</v>
      </c>
      <c r="K143" s="103">
        <f t="shared" si="11"/>
        <v>1.25</v>
      </c>
      <c r="L143" s="103">
        <f t="shared" si="11"/>
        <v>0.5</v>
      </c>
      <c r="M143" s="103">
        <f t="shared" si="11"/>
        <v>1</v>
      </c>
      <c r="N143" s="103">
        <f t="shared" si="11"/>
        <v>1</v>
      </c>
      <c r="O143" s="103">
        <f t="shared" si="11"/>
        <v>0</v>
      </c>
      <c r="P143" s="111">
        <f t="shared" si="11"/>
        <v>4.75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86" t="s">
        <v>71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  <c r="X145" s="287"/>
      <c r="Y145" s="287"/>
      <c r="Z145" s="288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63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124</v>
      </c>
      <c r="B151" s="148"/>
      <c r="C151" s="148"/>
      <c r="D151" s="149"/>
      <c r="E151" s="268"/>
      <c r="F151" s="269"/>
      <c r="G151" s="269"/>
      <c r="H151" s="272" t="s">
        <v>122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123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59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68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68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66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73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>Hamburger on WG Bun</v>
      </c>
      <c r="B159" s="120"/>
      <c r="C159" s="130" t="str">
        <f>'K-8 (combined)'!B122</f>
        <v>1 burger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Cheeseburger on WG Bun</v>
      </c>
      <c r="B160" s="120"/>
      <c r="C160" s="130" t="str">
        <f>'K-8 (combined)'!B123</f>
        <v>1 burger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Veggie Burger on WG Bun</v>
      </c>
      <c r="B161" s="120"/>
      <c r="C161" s="130" t="str">
        <f>'K-8 (combined)'!B124</f>
        <v>1 burger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</v>
      </c>
      <c r="M161" s="104">
        <f>'K-8 (combined)'!J124</f>
        <v>0</v>
      </c>
      <c r="N161" s="104">
        <f>'K-8 (combined)'!K124</f>
        <v>0</v>
      </c>
      <c r="O161" s="104">
        <f>'K-8 (combined)'!L124</f>
        <v>0</v>
      </c>
      <c r="P161" s="107">
        <f t="shared" si="12"/>
        <v>0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Creamy Coleslaw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</v>
      </c>
      <c r="L162" s="104">
        <f>'K-8 (combined)'!I125</f>
        <v>0</v>
      </c>
      <c r="M162" s="104">
        <f>'K-8 (combined)'!J125</f>
        <v>0</v>
      </c>
      <c r="N162" s="104">
        <f>'K-8 (combined)'!K125</f>
        <v>0.25</v>
      </c>
      <c r="O162" s="104">
        <f>'K-8 (combined)'!L125</f>
        <v>0</v>
      </c>
      <c r="P162" s="107">
        <f t="shared" si="12"/>
        <v>0.25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Baked French Fries</v>
      </c>
      <c r="B163" s="120"/>
      <c r="C163" s="130" t="str">
        <f>'K-8 (combined)'!B126</f>
        <v>1/2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0.5</v>
      </c>
      <c r="N163" s="104">
        <f>'K-8 (combined)'!K126</f>
        <v>0</v>
      </c>
      <c r="O163" s="104">
        <f>'K-8 (combined)'!L126</f>
        <v>0</v>
      </c>
      <c r="P163" s="107">
        <f t="shared" si="12"/>
        <v>0.5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 t="str">
        <f>'Weekly Menus'!E14</f>
        <v>Milk Selection</v>
      </c>
      <c r="B166" s="120"/>
      <c r="C166" s="130" t="str">
        <f>'K-8 (combined)'!B129</f>
        <v xml:space="preserve">8 oz. 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07"/>
      <c r="R177" s="205"/>
      <c r="S177" s="206"/>
      <c r="T177" s="207"/>
      <c r="U177" s="205"/>
      <c r="V177" s="206"/>
      <c r="W177" s="210"/>
      <c r="X177" s="208"/>
      <c r="Y177" s="208"/>
      <c r="Z177" s="209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192" t="s">
        <v>60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</v>
      </c>
      <c r="L179" s="102">
        <f t="shared" si="13"/>
        <v>0</v>
      </c>
      <c r="M179" s="102">
        <f t="shared" si="13"/>
        <v>0.5</v>
      </c>
      <c r="N179" s="102">
        <f t="shared" si="13"/>
        <v>0.25</v>
      </c>
      <c r="O179" s="102">
        <f t="shared" si="13"/>
        <v>0</v>
      </c>
      <c r="P179" s="110">
        <f t="shared" si="13"/>
        <v>0.75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65</v>
      </c>
      <c r="B180" s="204"/>
      <c r="C180" s="204"/>
      <c r="D180" s="204"/>
      <c r="E180" s="204"/>
      <c r="F180" s="204"/>
      <c r="G180" s="103">
        <f t="shared" ref="G180:P180" si="14">SUM(G34,G70,G106,G142,G179)</f>
        <v>10</v>
      </c>
      <c r="H180" s="103">
        <f t="shared" si="14"/>
        <v>11.5</v>
      </c>
      <c r="I180" s="103">
        <f t="shared" si="14"/>
        <v>5</v>
      </c>
      <c r="J180" s="103">
        <f t="shared" si="14"/>
        <v>1</v>
      </c>
      <c r="K180" s="103">
        <f t="shared" si="14"/>
        <v>1.25</v>
      </c>
      <c r="L180" s="103">
        <f t="shared" si="14"/>
        <v>0.5</v>
      </c>
      <c r="M180" s="103">
        <f t="shared" si="14"/>
        <v>1.5</v>
      </c>
      <c r="N180" s="103">
        <f t="shared" si="14"/>
        <v>1.25</v>
      </c>
      <c r="O180" s="103">
        <f t="shared" si="14"/>
        <v>0</v>
      </c>
      <c r="P180" s="111">
        <f t="shared" si="14"/>
        <v>5.5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</sheetData>
  <sheetProtection algorithmName="SHA-512" hashValue="YfWO7/Swnw/dzs0UYuY4zGipWJB9ZptxyVFByDhM+e1ZOcEeVjKDNhteq6V9V6TtrZ+mbB8RL8VGe6r1gQ35MA==" saltValue="XFd97ka5B1ScxqbnkxHUYw==" spinCount="100000" sheet="1" selectLockedCells="1"/>
  <mergeCells count="498"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topLeftCell="A8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0.441406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99" t="s">
        <v>72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1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61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124</v>
      </c>
      <c r="B7" s="148"/>
      <c r="C7" s="148"/>
      <c r="D7" s="149"/>
      <c r="E7" s="268"/>
      <c r="F7" s="269"/>
      <c r="G7" s="269"/>
      <c r="H7" s="272" t="s">
        <v>122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123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59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24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24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66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73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Cheesy WG Breakstick</v>
      </c>
      <c r="B15" s="120"/>
      <c r="C15" s="96" t="str">
        <f>'9-12'!B6</f>
        <v>2 each</v>
      </c>
      <c r="D15" s="122"/>
      <c r="E15" s="123"/>
      <c r="F15" s="124"/>
      <c r="G15" s="106">
        <f>'9-12'!C6</f>
        <v>2</v>
      </c>
      <c r="H15" s="104">
        <f>'9-12'!D6</f>
        <v>2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Marinara Dipping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0.5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Lemon Zest Broccoli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0.5</v>
      </c>
      <c r="K17" s="104">
        <f>'9-12'!H8</f>
        <v>0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0.5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Fruit Selection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0.5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</v>
      </c>
      <c r="O18" s="104">
        <f>'9-12'!L9</f>
        <v>0</v>
      </c>
      <c r="P18" s="107">
        <f t="shared" si="0"/>
        <v>0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Fruit Selection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0.5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Milk Selection</v>
      </c>
      <c r="B20" s="120"/>
      <c r="C20" s="96" t="str">
        <f>'9-12'!B11</f>
        <v xml:space="preserve">8 oz. 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07"/>
      <c r="R20" s="205"/>
      <c r="S20" s="206"/>
      <c r="T20" s="207"/>
      <c r="U20" s="205"/>
      <c r="V20" s="206"/>
      <c r="W20" s="210"/>
      <c r="X20" s="208"/>
      <c r="Y20" s="208"/>
      <c r="Z20" s="209"/>
    </row>
    <row r="21" spans="1:26" ht="24" customHeight="1" x14ac:dyDescent="0.3">
      <c r="A21" s="160">
        <f>'Weekly Menus'!A13</f>
        <v>0</v>
      </c>
      <c r="B21" s="120"/>
      <c r="C21" s="96">
        <f>'9-12'!B12</f>
        <v>0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07"/>
      <c r="R21" s="205"/>
      <c r="S21" s="206"/>
      <c r="T21" s="207"/>
      <c r="U21" s="205"/>
      <c r="V21" s="206"/>
      <c r="W21" s="210"/>
      <c r="X21" s="208"/>
      <c r="Y21" s="208"/>
      <c r="Z21" s="209"/>
    </row>
    <row r="22" spans="1:26" ht="24" customHeight="1" x14ac:dyDescent="0.3">
      <c r="A22" s="160">
        <f>'Weekly Menus'!A14</f>
        <v>0</v>
      </c>
      <c r="B22" s="120"/>
      <c r="C22" s="96">
        <f>'9-12'!B13</f>
        <v>0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60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0.5</v>
      </c>
      <c r="L34" s="102">
        <f t="shared" si="1"/>
        <v>0</v>
      </c>
      <c r="M34" s="102">
        <f t="shared" si="1"/>
        <v>0</v>
      </c>
      <c r="N34" s="102">
        <f t="shared" si="1"/>
        <v>0</v>
      </c>
      <c r="O34" s="102">
        <f t="shared" si="1"/>
        <v>0</v>
      </c>
      <c r="P34" s="110">
        <f t="shared" si="1"/>
        <v>1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65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0.5</v>
      </c>
      <c r="K35" s="103">
        <f t="shared" si="2"/>
        <v>0.5</v>
      </c>
      <c r="L35" s="103">
        <f t="shared" si="2"/>
        <v>0</v>
      </c>
      <c r="M35" s="103">
        <f t="shared" si="2"/>
        <v>0</v>
      </c>
      <c r="N35" s="103">
        <f t="shared" si="2"/>
        <v>0</v>
      </c>
      <c r="O35" s="103">
        <f t="shared" si="2"/>
        <v>0</v>
      </c>
      <c r="P35" s="111">
        <f t="shared" si="2"/>
        <v>1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99" t="s">
        <v>72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1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62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124</v>
      </c>
      <c r="B43" s="148"/>
      <c r="C43" s="148"/>
      <c r="D43" s="149"/>
      <c r="E43" s="268"/>
      <c r="F43" s="269"/>
      <c r="G43" s="269"/>
      <c r="H43" s="272" t="s">
        <v>122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123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59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24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24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66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73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Meaty Beef Goulash</v>
      </c>
      <c r="B51" s="120"/>
      <c r="C51" s="96" t="str">
        <f>'9-12'!B35</f>
        <v>1 cup</v>
      </c>
      <c r="D51" s="122"/>
      <c r="E51" s="123"/>
      <c r="F51" s="124"/>
      <c r="G51" s="106">
        <f>'9-12'!C35</f>
        <v>2</v>
      </c>
      <c r="H51" s="104">
        <f>'9-12'!D35</f>
        <v>1</v>
      </c>
      <c r="I51" s="104">
        <f>'9-12'!E35</f>
        <v>0</v>
      </c>
      <c r="J51" s="104">
        <f>'9-12'!G35</f>
        <v>0</v>
      </c>
      <c r="K51" s="104">
        <f>'9-12'!H35</f>
        <v>0.25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0.25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Cheese &amp; Tomato Goulash</v>
      </c>
      <c r="B52" s="120"/>
      <c r="C52" s="96" t="str">
        <f>'9-12'!B36</f>
        <v>1 cup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WG Dinner Roll</v>
      </c>
      <c r="B53" s="120"/>
      <c r="C53" s="96" t="str">
        <f>'9-12'!B37</f>
        <v xml:space="preserve">1 - 1 oz. </v>
      </c>
      <c r="D53" s="122"/>
      <c r="E53" s="123"/>
      <c r="F53" s="124"/>
      <c r="G53" s="106">
        <f>'9-12'!C37</f>
        <v>0</v>
      </c>
      <c r="H53" s="104">
        <f>'9-12'!D37</f>
        <v>1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07"/>
      <c r="R53" s="205"/>
      <c r="S53" s="206"/>
      <c r="T53" s="207"/>
      <c r="U53" s="205"/>
      <c r="V53" s="206"/>
      <c r="W53" s="210"/>
      <c r="X53" s="208"/>
      <c r="Y53" s="208"/>
      <c r="Z53" s="209"/>
    </row>
    <row r="54" spans="1:26" s="100" customFormat="1" ht="24" customHeight="1" x14ac:dyDescent="0.3">
      <c r="A54" s="160" t="str">
        <f>'Weekly Menus'!B10</f>
        <v>Roasted Zucchini &amp; Carrot</v>
      </c>
      <c r="B54" s="120"/>
      <c r="C54" s="96" t="str">
        <f>'9-12'!B38</f>
        <v>1/2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</v>
      </c>
      <c r="K54" s="104">
        <f>'9-12'!H38</f>
        <v>0.25</v>
      </c>
      <c r="L54" s="104">
        <f>'9-12'!I38</f>
        <v>0</v>
      </c>
      <c r="M54" s="104">
        <f>'9-12'!J38</f>
        <v>0</v>
      </c>
      <c r="N54" s="104">
        <f>'9-12'!K38</f>
        <v>0.5</v>
      </c>
      <c r="O54" s="104">
        <f>'9-12'!L38</f>
        <v>0</v>
      </c>
      <c r="P54" s="107">
        <f t="shared" si="3"/>
        <v>0.75</v>
      </c>
      <c r="Q54" s="207"/>
      <c r="R54" s="205"/>
      <c r="S54" s="206"/>
      <c r="T54" s="207"/>
      <c r="U54" s="205"/>
      <c r="V54" s="206"/>
      <c r="W54" s="210"/>
      <c r="X54" s="208"/>
      <c r="Y54" s="208"/>
      <c r="Z54" s="209"/>
    </row>
    <row r="55" spans="1:26" s="100" customFormat="1" ht="24" customHeight="1" x14ac:dyDescent="0.3">
      <c r="A55" s="160" t="str">
        <f>'Weekly Menus'!B11</f>
        <v>Tossed Salad with Romaine</v>
      </c>
      <c r="B55" s="120"/>
      <c r="C55" s="96" t="str">
        <f>'9-12'!B39</f>
        <v>1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</v>
      </c>
      <c r="J55" s="104">
        <f>'9-12'!G39</f>
        <v>0.5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</v>
      </c>
      <c r="O55" s="104">
        <f>'9-12'!L39</f>
        <v>0</v>
      </c>
      <c r="P55" s="107">
        <f t="shared" si="3"/>
        <v>0.5</v>
      </c>
      <c r="Q55" s="207"/>
      <c r="R55" s="205"/>
      <c r="S55" s="206"/>
      <c r="T55" s="207"/>
      <c r="U55" s="205"/>
      <c r="V55" s="206"/>
      <c r="W55" s="210"/>
      <c r="X55" s="208"/>
      <c r="Y55" s="208"/>
      <c r="Z55" s="209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 t="str">
        <f>'Weekly Menus'!B14</f>
        <v>Milk Selection</v>
      </c>
      <c r="B58" s="120"/>
      <c r="C58" s="96" t="str">
        <f>'9-12'!B42</f>
        <v xml:space="preserve">8 oz. 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192" t="s">
        <v>60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0.5</v>
      </c>
      <c r="L70" s="102">
        <f t="shared" si="4"/>
        <v>0</v>
      </c>
      <c r="M70" s="102">
        <f t="shared" si="4"/>
        <v>0</v>
      </c>
      <c r="N70" s="102">
        <f t="shared" si="4"/>
        <v>0.5</v>
      </c>
      <c r="O70" s="102">
        <f t="shared" si="4"/>
        <v>0</v>
      </c>
      <c r="P70" s="110">
        <f t="shared" si="4"/>
        <v>1.5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65</v>
      </c>
      <c r="B71" s="204"/>
      <c r="C71" s="204"/>
      <c r="D71" s="204"/>
      <c r="E71" s="204"/>
      <c r="F71" s="204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1</v>
      </c>
      <c r="K71" s="103">
        <f t="shared" si="5"/>
        <v>1</v>
      </c>
      <c r="L71" s="103">
        <f t="shared" si="5"/>
        <v>0</v>
      </c>
      <c r="M71" s="103">
        <f t="shared" si="5"/>
        <v>0</v>
      </c>
      <c r="N71" s="103">
        <f t="shared" si="5"/>
        <v>0.5</v>
      </c>
      <c r="O71" s="103">
        <f t="shared" si="5"/>
        <v>0</v>
      </c>
      <c r="P71" s="111">
        <f t="shared" si="5"/>
        <v>2.5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99" t="s">
        <v>72</v>
      </c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1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62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124</v>
      </c>
      <c r="B79" s="148"/>
      <c r="C79" s="148"/>
      <c r="D79" s="149"/>
      <c r="E79" s="268"/>
      <c r="F79" s="269"/>
      <c r="G79" s="269"/>
      <c r="H79" s="272" t="s">
        <v>122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123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59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24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24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66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312" t="s">
        <v>36</v>
      </c>
      <c r="R85" s="303"/>
      <c r="S85" s="313"/>
      <c r="T85" s="302" t="s">
        <v>37</v>
      </c>
      <c r="U85" s="303"/>
      <c r="V85" s="304"/>
      <c r="W85" s="308" t="s">
        <v>38</v>
      </c>
      <c r="X85" s="272"/>
      <c r="Y85" s="272"/>
      <c r="Z85" s="309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73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14"/>
      <c r="R86" s="306"/>
      <c r="S86" s="315"/>
      <c r="T86" s="305"/>
      <c r="U86" s="306"/>
      <c r="V86" s="307"/>
      <c r="W86" s="310"/>
      <c r="X86" s="273"/>
      <c r="Y86" s="273"/>
      <c r="Z86" s="311"/>
    </row>
    <row r="87" spans="1:26" s="100" customFormat="1" ht="24" customHeight="1" x14ac:dyDescent="0.3">
      <c r="A87" s="160" t="str">
        <f>'Weekly Menus'!C7</f>
        <v>Chicken Tacos w/ Cheese on WG Soft Taco</v>
      </c>
      <c r="B87" s="120"/>
      <c r="C87" s="96" t="str">
        <f>'9-12'!B64</f>
        <v>2 tacos</v>
      </c>
      <c r="D87" s="122"/>
      <c r="E87" s="123"/>
      <c r="F87" s="124"/>
      <c r="G87" s="106">
        <f>'9-12'!C64</f>
        <v>2</v>
      </c>
      <c r="H87" s="104">
        <f>'9-12'!D64</f>
        <v>2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Bean &amp; Cheese Tacos s/ Cheese on WG Soft Tacos</v>
      </c>
      <c r="B88" s="120"/>
      <c r="C88" s="96" t="str">
        <f>'9-12'!B65</f>
        <v>2 tacos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>Brown Rice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1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Refried Beans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</v>
      </c>
      <c r="K90" s="104">
        <f>'9-12'!H67</f>
        <v>0</v>
      </c>
      <c r="L90" s="104">
        <f>'9-12'!I67</f>
        <v>0.5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Corn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</v>
      </c>
      <c r="L91" s="104">
        <f>'9-12'!I68</f>
        <v>0</v>
      </c>
      <c r="M91" s="104">
        <f>'9-12'!J68</f>
        <v>0.5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>Salsa</v>
      </c>
      <c r="B92" s="120"/>
      <c r="C92" s="96" t="str">
        <f>'9-12'!B69</f>
        <v>1/4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</v>
      </c>
      <c r="J92" s="104">
        <f>'9-12'!G69</f>
        <v>0</v>
      </c>
      <c r="K92" s="104">
        <f>'9-12'!H69</f>
        <v>0.25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0.25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 t="str">
        <f>'Weekly Menus'!C13</f>
        <v>Sour Cream</v>
      </c>
      <c r="B93" s="120"/>
      <c r="C93" s="96" t="str">
        <f>'9-12'!B70</f>
        <v xml:space="preserve">2 T. 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 t="str">
        <f>'Weekly Menus'!C14</f>
        <v>Fruit Selection</v>
      </c>
      <c r="B94" s="120"/>
      <c r="C94" s="96" t="str">
        <f>'9-12'!B71</f>
        <v>1/2 cup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0.5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 t="str">
        <f>'Weekly Menus'!C15</f>
        <v>Fruit Selection</v>
      </c>
      <c r="B95" s="120"/>
      <c r="C95" s="96" t="str">
        <f>'9-12'!B72</f>
        <v>1/2 cup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0.5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 t="str">
        <f>'Weekly Menus'!C16</f>
        <v>Milk Selection</v>
      </c>
      <c r="B96" s="120"/>
      <c r="C96" s="96" t="str">
        <f>'9-12'!B73</f>
        <v xml:space="preserve">8 oz. 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192" t="s">
        <v>60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3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0.5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65</v>
      </c>
      <c r="B107" s="204"/>
      <c r="C107" s="204"/>
      <c r="D107" s="204"/>
      <c r="E107" s="204"/>
      <c r="F107" s="204"/>
      <c r="G107" s="103">
        <f t="shared" ref="G107:P107" si="8">SUM(G34,G70,G106)</f>
        <v>6</v>
      </c>
      <c r="H107" s="103">
        <f t="shared" si="8"/>
        <v>7</v>
      </c>
      <c r="I107" s="103">
        <f t="shared" si="8"/>
        <v>3</v>
      </c>
      <c r="J107" s="103">
        <f t="shared" si="8"/>
        <v>1</v>
      </c>
      <c r="K107" s="103">
        <f t="shared" si="8"/>
        <v>1.25</v>
      </c>
      <c r="L107" s="103">
        <f t="shared" si="8"/>
        <v>0.5</v>
      </c>
      <c r="M107" s="103">
        <f t="shared" si="8"/>
        <v>0.5</v>
      </c>
      <c r="N107" s="103">
        <f t="shared" si="8"/>
        <v>0.5</v>
      </c>
      <c r="O107" s="103">
        <f t="shared" si="8"/>
        <v>0</v>
      </c>
      <c r="P107" s="111">
        <f t="shared" si="8"/>
        <v>3.75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99" t="s">
        <v>72</v>
      </c>
      <c r="B109" s="300"/>
      <c r="C109" s="300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300"/>
      <c r="S109" s="300"/>
      <c r="T109" s="300"/>
      <c r="U109" s="300"/>
      <c r="V109" s="300"/>
      <c r="W109" s="300"/>
      <c r="X109" s="300"/>
      <c r="Y109" s="300"/>
      <c r="Z109" s="301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62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124</v>
      </c>
      <c r="B115" s="148"/>
      <c r="C115" s="148"/>
      <c r="D115" s="149"/>
      <c r="E115" s="268"/>
      <c r="F115" s="269"/>
      <c r="G115" s="269"/>
      <c r="H115" s="272" t="s">
        <v>122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123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59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24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24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66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73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Turkey Shepherd's Pie w/ Mashed Potato</v>
      </c>
      <c r="B123" s="120"/>
      <c r="C123" s="96" t="str">
        <f>'9-12'!B93</f>
        <v>1 cup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0.5</v>
      </c>
      <c r="N123" s="104">
        <f>'9-12'!K93</f>
        <v>0</v>
      </c>
      <c r="O123" s="104">
        <f>'9-12'!L93</f>
        <v>0</v>
      </c>
      <c r="P123" s="107">
        <f>SUM(J123:O123)</f>
        <v>0.5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 t="str">
        <f>'Weekly Menus'!D8</f>
        <v>Lentils &amp; Greens w/ Mashed Potato</v>
      </c>
      <c r="B124" s="120"/>
      <c r="C124" s="96" t="str">
        <f>'9-12'!B94</f>
        <v>1 cup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WG Biscuit</v>
      </c>
      <c r="B125" s="120"/>
      <c r="C125" s="96" t="str">
        <f>'9-12'!B95</f>
        <v>1 - 2.6 oz</v>
      </c>
      <c r="D125" s="122"/>
      <c r="E125" s="123"/>
      <c r="F125" s="124"/>
      <c r="G125" s="106">
        <f>'9-12'!C95</f>
        <v>0</v>
      </c>
      <c r="H125" s="104">
        <f>'9-12'!D95</f>
        <v>2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Roasted Garden Green Beans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</v>
      </c>
      <c r="N126" s="104">
        <f>'9-12'!K96</f>
        <v>0.5</v>
      </c>
      <c r="O126" s="104">
        <f>'9-12'!L96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Fruit Selection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0.5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>1/2 cup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Milk Selection</v>
      </c>
      <c r="B129" s="120"/>
      <c r="C129" s="96" t="str">
        <f>'9-12'!B99</f>
        <v xml:space="preserve">8 oz. 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>
        <f>'Weekly Menus'!D14</f>
        <v>0</v>
      </c>
      <c r="B130" s="120"/>
      <c r="C130" s="96">
        <f>'9-12'!B100</f>
        <v>0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192" t="s">
        <v>60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</v>
      </c>
      <c r="M142" s="102">
        <f t="shared" si="10"/>
        <v>0.5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65</v>
      </c>
      <c r="B143" s="204"/>
      <c r="C143" s="204"/>
      <c r="D143" s="204"/>
      <c r="E143" s="204"/>
      <c r="F143" s="204"/>
      <c r="G143" s="103">
        <f t="shared" ref="G143:P143" si="11">SUM(G34,G70,G106,G142)</f>
        <v>8</v>
      </c>
      <c r="H143" s="103">
        <f t="shared" si="11"/>
        <v>9</v>
      </c>
      <c r="I143" s="103">
        <f t="shared" si="11"/>
        <v>4</v>
      </c>
      <c r="J143" s="103">
        <f t="shared" si="11"/>
        <v>1</v>
      </c>
      <c r="K143" s="103">
        <f t="shared" si="11"/>
        <v>1.25</v>
      </c>
      <c r="L143" s="103">
        <f t="shared" si="11"/>
        <v>0.5</v>
      </c>
      <c r="M143" s="103">
        <f t="shared" si="11"/>
        <v>1</v>
      </c>
      <c r="N143" s="103">
        <f t="shared" si="11"/>
        <v>1</v>
      </c>
      <c r="O143" s="103">
        <f t="shared" si="11"/>
        <v>0</v>
      </c>
      <c r="P143" s="111">
        <f t="shared" si="11"/>
        <v>4.75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99" t="s">
        <v>72</v>
      </c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  <c r="S145" s="300"/>
      <c r="T145" s="300"/>
      <c r="U145" s="300"/>
      <c r="V145" s="300"/>
      <c r="W145" s="300"/>
      <c r="X145" s="300"/>
      <c r="Y145" s="300"/>
      <c r="Z145" s="301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63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124</v>
      </c>
      <c r="B151" s="148"/>
      <c r="C151" s="148"/>
      <c r="D151" s="149"/>
      <c r="E151" s="268"/>
      <c r="F151" s="269"/>
      <c r="G151" s="269"/>
      <c r="H151" s="272" t="s">
        <v>122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123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59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24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24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66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73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>Hamburger on WG Bun</v>
      </c>
      <c r="B159" s="120"/>
      <c r="C159" s="96" t="str">
        <f>'9-12'!B122</f>
        <v>1 burger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Cheeseburger on WG Bun</v>
      </c>
      <c r="B160" s="120"/>
      <c r="C160" s="96" t="str">
        <f>'9-12'!B123</f>
        <v>1 burger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Veggie Burger on WG Bun</v>
      </c>
      <c r="B161" s="120"/>
      <c r="C161" s="96" t="str">
        <f>'9-12'!B124</f>
        <v>1 burger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</v>
      </c>
      <c r="M161" s="104">
        <f>'9-12'!J124</f>
        <v>0</v>
      </c>
      <c r="N161" s="104">
        <f>'9-12'!K124</f>
        <v>0</v>
      </c>
      <c r="O161" s="104">
        <f>'9-12'!L124</f>
        <v>0</v>
      </c>
      <c r="P161" s="107">
        <f t="shared" si="12"/>
        <v>0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Creamy Coleslaw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</v>
      </c>
      <c r="L162" s="104">
        <f>'9-12'!I125</f>
        <v>0</v>
      </c>
      <c r="M162" s="104">
        <f>'9-12'!J125</f>
        <v>0</v>
      </c>
      <c r="N162" s="104">
        <f>'9-12'!K125</f>
        <v>0.25</v>
      </c>
      <c r="O162" s="104">
        <f>'9-12'!L125</f>
        <v>0</v>
      </c>
      <c r="P162" s="107">
        <f t="shared" si="12"/>
        <v>0.25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Baked French Fries</v>
      </c>
      <c r="B163" s="120"/>
      <c r="C163" s="96" t="str">
        <f>'9-12'!B126</f>
        <v>1/2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0.5</v>
      </c>
      <c r="N163" s="104">
        <f>'9-12'!K126</f>
        <v>0</v>
      </c>
      <c r="O163" s="104">
        <f>'9-12'!L126</f>
        <v>0</v>
      </c>
      <c r="P163" s="107">
        <f t="shared" si="12"/>
        <v>0.5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 t="str">
        <f>'Weekly Menus'!E14</f>
        <v>Milk Selection</v>
      </c>
      <c r="B166" s="120"/>
      <c r="C166" s="96" t="str">
        <f>'9-12'!B129</f>
        <v xml:space="preserve">8 oz. 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19"/>
      <c r="R177" s="320"/>
      <c r="S177" s="321"/>
      <c r="T177" s="319"/>
      <c r="U177" s="320"/>
      <c r="V177" s="321"/>
      <c r="W177" s="316"/>
      <c r="X177" s="317"/>
      <c r="Y177" s="317"/>
      <c r="Z177" s="318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192" t="s">
        <v>60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</v>
      </c>
      <c r="L179" s="102">
        <f t="shared" si="13"/>
        <v>0</v>
      </c>
      <c r="M179" s="102">
        <f t="shared" si="13"/>
        <v>0.5</v>
      </c>
      <c r="N179" s="102">
        <f t="shared" si="13"/>
        <v>0.25</v>
      </c>
      <c r="O179" s="102">
        <f t="shared" si="13"/>
        <v>0</v>
      </c>
      <c r="P179" s="110">
        <f t="shared" si="13"/>
        <v>0.75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65</v>
      </c>
      <c r="B180" s="204"/>
      <c r="C180" s="204"/>
      <c r="D180" s="204"/>
      <c r="E180" s="204"/>
      <c r="F180" s="204"/>
      <c r="G180" s="103">
        <f t="shared" ref="G180:P180" si="14">SUM(G34,G70,G106,G142,G179)</f>
        <v>10</v>
      </c>
      <c r="H180" s="103">
        <f t="shared" si="14"/>
        <v>11</v>
      </c>
      <c r="I180" s="103">
        <f t="shared" si="14"/>
        <v>5</v>
      </c>
      <c r="J180" s="103">
        <f t="shared" si="14"/>
        <v>1</v>
      </c>
      <c r="K180" s="103">
        <f t="shared" si="14"/>
        <v>1.25</v>
      </c>
      <c r="L180" s="103">
        <f t="shared" si="14"/>
        <v>0.5</v>
      </c>
      <c r="M180" s="103">
        <f t="shared" si="14"/>
        <v>1.5</v>
      </c>
      <c r="N180" s="103">
        <f t="shared" si="14"/>
        <v>1.25</v>
      </c>
      <c r="O180" s="103">
        <f t="shared" si="14"/>
        <v>0</v>
      </c>
      <c r="P180" s="111">
        <f t="shared" si="14"/>
        <v>5.5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8qCoxUNIpsAu4Hpn6jdW5j6PVw86A43T52YxRJsR2S5o/q7GZASdidNVhhk9BeOSRHu6Kbjd7ZowxTkMBT/ueg==" saltValue="hqVtz3BEfrg9wE/ACNtynQ==" spinCount="100000" sheet="1" selectLockedCells="1"/>
  <mergeCells count="498"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081F99-36A0-444F-BBEF-6B6C453A10A8}"/>
</file>

<file path=customXml/itemProps2.xml><?xml version="1.0" encoding="utf-8"?>
<ds:datastoreItem xmlns:ds="http://schemas.openxmlformats.org/officeDocument/2006/customXml" ds:itemID="{D827D35D-0EA3-466E-96C0-1666AE813385}"/>
</file>

<file path=customXml/itemProps3.xml><?xml version="1.0" encoding="utf-8"?>
<ds:datastoreItem xmlns:ds="http://schemas.openxmlformats.org/officeDocument/2006/customXml" ds:itemID="{11505F6E-83B6-4C15-A012-2C9724123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2021-09-08T11:02:09Z</cp:lastPrinted>
  <dcterms:created xsi:type="dcterms:W3CDTF">2012-02-29T16:24:13Z</dcterms:created>
  <dcterms:modified xsi:type="dcterms:W3CDTF">2021-09-13T09:54:56Z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