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1.xml" ContentType="application/vnd.openxmlformats-officedocument.spreadsheetml.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ables/table15.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66925"/>
  <mc:AlternateContent xmlns:mc="http://schemas.openxmlformats.org/markup-compatibility/2006">
    <mc:Choice Requires="x15">
      <x15ac:absPath xmlns:x15ac="http://schemas.microsoft.com/office/spreadsheetml/2010/11/ac" url="https://vermontgov-my.sharepoint.com/personal/lucille_chicoine_vermont_gov/Documents/Desktop/Today's files that need to be save on OneDrive/Early Ed Team/Early MTSS/Early MTSS System Inventory/"/>
    </mc:Choice>
  </mc:AlternateContent>
  <xr:revisionPtr revIDLastSave="0" documentId="8_{022D6F36-55DF-457B-8CD9-18270F020989}" xr6:coauthVersionLast="47" xr6:coauthVersionMax="47" xr10:uidLastSave="{00000000-0000-0000-0000-000000000000}"/>
  <bookViews>
    <workbookView xWindow="-19320" yWindow="660" windowWidth="19440" windowHeight="15000" tabRatio="928" xr2:uid="{16FE21CA-84D7-46BB-B21B-F77C34AF13BC}"/>
  </bookViews>
  <sheets>
    <sheet name="Instructions" sheetId="1" r:id="rId1"/>
    <sheet name="SSS" sheetId="16" r:id="rId2"/>
    <sheet name="SSS Perf. Status" sheetId="3" r:id="rId3"/>
    <sheet name="EP&amp;C" sheetId="6" r:id="rId4"/>
    <sheet name="EP&amp;C Perf. Status" sheetId="7" r:id="rId5"/>
    <sheet name="WDPD" sheetId="8" r:id="rId6"/>
    <sheet name="WDPD Perf. Status" sheetId="9" r:id="rId7"/>
    <sheet name="HQ&amp;RLE" sheetId="10" r:id="rId8"/>
    <sheet name="HQ&amp;RLE Perf. Status" sheetId="11" r:id="rId9"/>
    <sheet name="C&amp;FAS" sheetId="12" r:id="rId10"/>
    <sheet name="C&amp;FAS Perf. Status" sheetId="13" r:id="rId11"/>
    <sheet name="All Perf. Statuses" sheetId="15" r:id="rId12"/>
    <sheet name="SUs-SDs" sheetId="4" state="hidden" r:id="rId13"/>
  </sheets>
  <definedNames>
    <definedName name="_xlnm._FilterDatabase" localSheetId="3" hidden="1">'EP&amp;C'!$B$27:$C$28</definedName>
    <definedName name="_xlnm._FilterDatabase" localSheetId="5" hidden="1">WDPD!$E$24:$E$31</definedName>
    <definedName name="_xlnm.Print_Area" localSheetId="11">'All Perf. Statuses'!$A$1:$C$125</definedName>
    <definedName name="_xlnm.Print_Area" localSheetId="9">'C&amp;FAS'!$A$1:$D$32</definedName>
    <definedName name="_xlnm.Print_Area" localSheetId="10">'C&amp;FAS Perf. Status'!$A$1:$C$25</definedName>
    <definedName name="_xlnm.Print_Area" localSheetId="3">'EP&amp;C'!$A$1:$D$28</definedName>
    <definedName name="_xlnm.Print_Area" localSheetId="4">'EP&amp;C Perf. Status'!$A$1:$C$25</definedName>
    <definedName name="_xlnm.Print_Area" localSheetId="7">'HQ&amp;RLE'!$A$2:$D$24</definedName>
    <definedName name="_xlnm.Print_Area" localSheetId="8">'HQ&amp;RLE Perf. Status'!$A$1:$C$23</definedName>
    <definedName name="_xlnm.Print_Area" localSheetId="0">Instructions!$A$1:$I$161</definedName>
    <definedName name="_xlnm.Print_Area" localSheetId="1">SSS!$A$1:$D$43</definedName>
    <definedName name="_xlnm.Print_Area" localSheetId="2">'SSS Perf. Status'!$A$1:$C$26</definedName>
    <definedName name="_xlnm.Print_Area" localSheetId="5">WDPD!$A$1:$D$33</definedName>
    <definedName name="_xlnm.Print_Area" localSheetId="6">'WDPD Perf. Status'!$A$1:$C$25</definedName>
    <definedName name="query__1" localSheetId="12" hidden="1">'SUs-SDs'!$A$1:$O$52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6" l="1"/>
  <c r="E26" i="6"/>
  <c r="E25" i="6"/>
  <c r="B105" i="15"/>
  <c r="B104" i="15"/>
  <c r="B103" i="15"/>
  <c r="B79" i="15"/>
  <c r="B56" i="15"/>
  <c r="B55" i="15"/>
  <c r="B54" i="15"/>
  <c r="B30" i="15"/>
  <c r="B29" i="15"/>
  <c r="B28" i="15"/>
  <c r="B5" i="15"/>
  <c r="B4" i="15"/>
  <c r="B3" i="15"/>
  <c r="B2" i="15"/>
  <c r="B4" i="13"/>
  <c r="B3" i="13"/>
  <c r="B2" i="13"/>
  <c r="E24" i="12"/>
  <c r="E25" i="12"/>
  <c r="E26" i="12"/>
  <c r="E27" i="12"/>
  <c r="E28" i="12"/>
  <c r="E29" i="12"/>
  <c r="E30" i="12"/>
  <c r="E23" i="12"/>
  <c r="B32" i="12"/>
  <c r="C31" i="12"/>
  <c r="E18" i="12"/>
  <c r="E19" i="12"/>
  <c r="E11" i="12"/>
  <c r="E12" i="12"/>
  <c r="E13" i="12"/>
  <c r="E14" i="12"/>
  <c r="E15" i="12"/>
  <c r="E16" i="12"/>
  <c r="E17" i="12"/>
  <c r="E10" i="12"/>
  <c r="B21" i="12"/>
  <c r="C20" i="12"/>
  <c r="B7" i="12"/>
  <c r="E5" i="12"/>
  <c r="E4" i="12"/>
  <c r="C6" i="12"/>
  <c r="B2" i="11"/>
  <c r="E22" i="10"/>
  <c r="E18" i="10"/>
  <c r="E19" i="10"/>
  <c r="E20" i="10"/>
  <c r="E21" i="10"/>
  <c r="E11" i="10"/>
  <c r="E12" i="10"/>
  <c r="E13" i="10"/>
  <c r="E14" i="10"/>
  <c r="E15" i="10"/>
  <c r="E16" i="10"/>
  <c r="E17" i="10"/>
  <c r="E5" i="10"/>
  <c r="E6" i="10"/>
  <c r="E7" i="10"/>
  <c r="E8" i="10"/>
  <c r="E9" i="10"/>
  <c r="E10" i="10"/>
  <c r="E4" i="10"/>
  <c r="B24" i="10"/>
  <c r="C23" i="10"/>
  <c r="B4" i="9"/>
  <c r="B3" i="9"/>
  <c r="B2" i="9"/>
  <c r="E25" i="8"/>
  <c r="E26" i="8"/>
  <c r="E27" i="8"/>
  <c r="E28" i="8"/>
  <c r="E29" i="8"/>
  <c r="E30" i="8"/>
  <c r="E31" i="8"/>
  <c r="E24" i="8"/>
  <c r="B33" i="8"/>
  <c r="C32" i="8"/>
  <c r="E18" i="8"/>
  <c r="E19" i="8"/>
  <c r="E11" i="8"/>
  <c r="E12" i="8"/>
  <c r="E13" i="8"/>
  <c r="E14" i="8"/>
  <c r="E15" i="8"/>
  <c r="E16" i="8"/>
  <c r="E17" i="8"/>
  <c r="E10" i="8"/>
  <c r="B21" i="8"/>
  <c r="C20" i="8"/>
  <c r="E5" i="8"/>
  <c r="E4" i="8"/>
  <c r="B7" i="8"/>
  <c r="C6" i="8"/>
  <c r="B4" i="7"/>
  <c r="B3" i="7"/>
  <c r="B2" i="7"/>
  <c r="B28" i="6"/>
  <c r="E18" i="6"/>
  <c r="E19" i="6"/>
  <c r="E20" i="6"/>
  <c r="E17" i="6"/>
  <c r="C27" i="6"/>
  <c r="C21" i="6"/>
  <c r="E9" i="6"/>
  <c r="E10" i="6"/>
  <c r="E11" i="6"/>
  <c r="E12" i="6"/>
  <c r="E5" i="6"/>
  <c r="E6" i="6"/>
  <c r="E7" i="6"/>
  <c r="E8" i="6"/>
  <c r="E4" i="6"/>
  <c r="B14" i="6"/>
  <c r="C13" i="6"/>
  <c r="B5" i="3"/>
  <c r="B4" i="3"/>
  <c r="B3" i="3"/>
  <c r="E29" i="16"/>
  <c r="E30" i="16"/>
  <c r="E31" i="16"/>
  <c r="E32" i="16"/>
  <c r="E33" i="16"/>
  <c r="E28" i="16"/>
  <c r="B35" i="16"/>
  <c r="C34" i="16"/>
  <c r="E23" i="16"/>
  <c r="E16" i="16"/>
  <c r="E17" i="16"/>
  <c r="E18" i="16"/>
  <c r="E19" i="16"/>
  <c r="E20" i="16"/>
  <c r="E21" i="16"/>
  <c r="E22" i="16"/>
  <c r="E15" i="16"/>
  <c r="C11" i="16"/>
  <c r="C24" i="16"/>
  <c r="B2" i="3"/>
  <c r="B43" i="16"/>
  <c r="E41" i="16"/>
  <c r="E40" i="16"/>
  <c r="E39" i="16"/>
  <c r="E38" i="16"/>
  <c r="C42" i="16"/>
  <c r="B25" i="16"/>
  <c r="B12" i="16" l="1"/>
  <c r="E4" i="16"/>
  <c r="E6" i="16" l="1"/>
  <c r="E7" i="16"/>
  <c r="E8" i="16"/>
  <c r="E9" i="16"/>
  <c r="E10" i="16"/>
  <c r="E5" i="1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32256A6-45A4-47B8-A575-75DA9F5B5571}" odcFile="C:\Users\Lucille.Chicoine\Downloads\query (1).iqy" keepAlive="1" name="query (1)" type="5" refreshedVersion="7" minRefreshableVersion="3" saveData="1">
    <dbPr connection="Provider=Microsoft.Office.List.OLEDB.2.0;Data Source=&quot;&quot;;ApplicationName=Excel;Version=12.0.0.0" command="&lt;LIST&gt;&lt;VIEWGUID&gt;5EAD8CCA-52C1-495D-9B0F-278FE0A57A71&lt;/VIEWGUID&gt;&lt;LISTNAME&gt;{B7064C31-6297-4226-B682-712710B8B8C3}&lt;/LISTNAME&gt;&lt;LISTWEB&gt;https://vermontgov.sharepoint.com/teams/AOE.DataManagementAndAnalysisGroup/_vti_bin&lt;/LISTWEB&gt;&lt;LISTSUBWEB&gt;&lt;/LISTSUBWEB&gt;&lt;ROOTFOLDER&gt;&lt;/ROOTFOLDER&gt;&lt;/LIST&gt;" commandType="5"/>
  </connection>
</connections>
</file>

<file path=xl/sharedStrings.xml><?xml version="1.0" encoding="utf-8"?>
<sst xmlns="http://schemas.openxmlformats.org/spreadsheetml/2006/main" count="1435" uniqueCount="840">
  <si>
    <t>Early MTSS System Inventory</t>
  </si>
  <si>
    <t>Leadership Team Membership</t>
  </si>
  <si>
    <t>Vermont Early Multi-Tiered System of Supports (MTSS) System Inventory</t>
  </si>
  <si>
    <t>Date:</t>
  </si>
  <si>
    <t>Team Members:</t>
  </si>
  <si>
    <t>Acknowledgements</t>
  </si>
  <si>
    <r>
      <rPr>
        <sz val="10"/>
        <color theme="1"/>
        <rFont val="Symbol"/>
        <family val="1"/>
        <charset val="2"/>
      </rPr>
      <t>·</t>
    </r>
    <r>
      <rPr>
        <sz val="13"/>
        <color theme="1"/>
        <rFont val="Palatino Linotype"/>
        <family val="1"/>
      </rPr>
      <t xml:space="preserve"> </t>
    </r>
    <r>
      <rPr>
        <sz val="10"/>
        <color theme="1"/>
        <rFont val="Palatino Linotype"/>
        <family val="1"/>
      </rPr>
      <t>Supportive Systems</t>
    </r>
  </si>
  <si>
    <r>
      <rPr>
        <sz val="10"/>
        <color theme="1"/>
        <rFont val="Symbol"/>
        <family val="1"/>
        <charset val="2"/>
      </rPr>
      <t>·</t>
    </r>
    <r>
      <rPr>
        <sz val="13"/>
        <color theme="1"/>
        <rFont val="Palatino Linotype"/>
        <family val="1"/>
      </rPr>
      <t xml:space="preserve"> </t>
    </r>
    <r>
      <rPr>
        <sz val="10"/>
        <color theme="1"/>
        <rFont val="Palatino Linotype"/>
        <family val="1"/>
      </rPr>
      <t>Family Partnership</t>
    </r>
  </si>
  <si>
    <r>
      <rPr>
        <sz val="10"/>
        <color theme="1"/>
        <rFont val="Symbol"/>
        <family val="1"/>
        <charset val="2"/>
      </rPr>
      <t>·</t>
    </r>
    <r>
      <rPr>
        <sz val="13"/>
        <color theme="1"/>
        <rFont val="Palatino Linotype"/>
        <family val="1"/>
      </rPr>
      <t xml:space="preserve"> </t>
    </r>
    <r>
      <rPr>
        <sz val="10"/>
        <color theme="1"/>
        <rFont val="Palatino Linotype"/>
        <family val="1"/>
      </rPr>
      <t>Social and Emotional Confidence and Competence</t>
    </r>
  </si>
  <si>
    <r>
      <rPr>
        <sz val="10"/>
        <color theme="1"/>
        <rFont val="Symbol"/>
        <family val="1"/>
        <charset val="2"/>
      </rPr>
      <t>·</t>
    </r>
    <r>
      <rPr>
        <sz val="13"/>
        <color theme="1"/>
        <rFont val="Palatino Linotype"/>
        <family val="1"/>
      </rPr>
      <t xml:space="preserve"> </t>
    </r>
    <r>
      <rPr>
        <sz val="10"/>
        <color theme="1"/>
        <rFont val="Palatino Linotype"/>
        <family val="1"/>
      </rPr>
      <t xml:space="preserve">Effective Problem-Solving Process </t>
    </r>
  </si>
  <si>
    <r>
      <rPr>
        <sz val="10"/>
        <color theme="1"/>
        <rFont val="Symbol"/>
        <family val="1"/>
        <charset val="2"/>
      </rPr>
      <t>·</t>
    </r>
    <r>
      <rPr>
        <sz val="13"/>
        <color theme="1"/>
        <rFont val="Palatino Linotype"/>
        <family val="1"/>
      </rPr>
      <t xml:space="preserve"> </t>
    </r>
    <r>
      <rPr>
        <sz val="10"/>
        <color theme="1"/>
        <rFont val="Palatino Linotype"/>
        <family val="1"/>
      </rPr>
      <t xml:space="preserve">Data-Based Decision Making </t>
    </r>
  </si>
  <si>
    <r>
      <rPr>
        <sz val="10"/>
        <color theme="1"/>
        <rFont val="Symbol"/>
        <family val="1"/>
        <charset val="2"/>
      </rPr>
      <t>·</t>
    </r>
    <r>
      <rPr>
        <sz val="13"/>
        <color theme="1"/>
        <rFont val="Palatino Linotype"/>
        <family val="1"/>
      </rPr>
      <t xml:space="preserve"> </t>
    </r>
    <r>
      <rPr>
        <sz val="10"/>
        <color theme="1"/>
        <rFont val="Palatino Linotype"/>
        <family val="1"/>
      </rPr>
      <t>Promotes Ongoing Improvement</t>
    </r>
  </si>
  <si>
    <t>Glossary*</t>
  </si>
  <si>
    <r>
      <rPr>
        <b/>
        <sz val="10"/>
        <color theme="1"/>
        <rFont val="Palatino Linotype"/>
        <family val="1"/>
      </rPr>
      <t>Functional</t>
    </r>
    <r>
      <rPr>
        <sz val="10"/>
        <color theme="1"/>
        <rFont val="Palatino Linotype"/>
        <family val="1"/>
      </rPr>
      <t xml:space="preserve"> (expectations, #10b) refers to expectations that are meaningful to a child in the context of everyday routines and activities.</t>
    </r>
  </si>
  <si>
    <t>Critical Elements</t>
  </si>
  <si>
    <t>The Vermont Early Multi-tiered System of Supports (MTSS)* System Inventory was adapted from Fox, L., Hemmeter, M.L., and Jack, S. (2010)</t>
  </si>
  <si>
    <t>Metz, A. &amp; Bartley, L. (2012). Active implementation frameworks for program success: How to use Implementation Science to improve outcomes</t>
  </si>
  <si>
    <t>PRIORITY AREA/S:</t>
  </si>
  <si>
    <t>Staff Commitment</t>
  </si>
  <si>
    <t>Supportive Systems</t>
  </si>
  <si>
    <t>PRIORITY AREA/S</t>
  </si>
  <si>
    <t>ORG_ID</t>
  </si>
  <si>
    <t>First Name</t>
  </si>
  <si>
    <t>Last Name</t>
  </si>
  <si>
    <t>Mailing Address</t>
  </si>
  <si>
    <t>City</t>
  </si>
  <si>
    <t>State</t>
  </si>
  <si>
    <t>Zip</t>
  </si>
  <si>
    <t>Phone</t>
  </si>
  <si>
    <t>ext</t>
  </si>
  <si>
    <t>Fax</t>
  </si>
  <si>
    <t>Email</t>
  </si>
  <si>
    <t>Path</t>
  </si>
  <si>
    <t>Item Type</t>
  </si>
  <si>
    <t>SU001</t>
  </si>
  <si>
    <t>MT ABRAHAM UNIFIED SCHOOL DISTRICT</t>
  </si>
  <si>
    <t>PATRICK</t>
  </si>
  <si>
    <t>REEN</t>
  </si>
  <si>
    <t>72 MUNSILL AVE SUITE 601</t>
  </si>
  <si>
    <t>BRISTOL</t>
  </si>
  <si>
    <t>VT</t>
  </si>
  <si>
    <t>05443</t>
  </si>
  <si>
    <t>8024533657</t>
  </si>
  <si>
    <t>8024532029</t>
  </si>
  <si>
    <t>patrick.reen@mausd.org</t>
  </si>
  <si>
    <t>teams/AOE.DataManagementAndAnalysisGroup/Lists/Superintendent</t>
  </si>
  <si>
    <t>Item</t>
  </si>
  <si>
    <t>SU002</t>
  </si>
  <si>
    <t>ADDISON NORTHWEST SD</t>
  </si>
  <si>
    <t>SHEILA</t>
  </si>
  <si>
    <t>SOULE</t>
  </si>
  <si>
    <t>11 MAIN STREET SUITE B 100</t>
  </si>
  <si>
    <t>VERGENNES</t>
  </si>
  <si>
    <t>05491</t>
  </si>
  <si>
    <t>8028773332</t>
  </si>
  <si>
    <t>8028773628</t>
  </si>
  <si>
    <t>ssoule@anwsd.org</t>
  </si>
  <si>
    <t>SU003</t>
  </si>
  <si>
    <t>ADDISON CENTRAL SU</t>
  </si>
  <si>
    <t>PETER</t>
  </si>
  <si>
    <t>BURROWS</t>
  </si>
  <si>
    <t>49 CHARLES AVENUE</t>
  </si>
  <si>
    <t>MIDDLEBURY</t>
  </si>
  <si>
    <t>05753</t>
  </si>
  <si>
    <t>8023882971</t>
  </si>
  <si>
    <t>8023880024</t>
  </si>
  <si>
    <t>pburrows@acsdvt.org</t>
  </si>
  <si>
    <t>SU004</t>
  </si>
  <si>
    <t>SLATE VALLEY UNIFIED UNION SCHOOL DISTRICT</t>
  </si>
  <si>
    <t>BROOKE</t>
  </si>
  <si>
    <t>FARRELL</t>
  </si>
  <si>
    <t>33 MECHANIC STREET</t>
  </si>
  <si>
    <t>FAIR HAVEN</t>
  </si>
  <si>
    <t>05743</t>
  </si>
  <si>
    <t>8022654905</t>
  </si>
  <si>
    <t>8022652158</t>
  </si>
  <si>
    <t>bfarrell@svuvt.org</t>
  </si>
  <si>
    <t>SU005</t>
  </si>
  <si>
    <t>SOUTHWEST VERMONT SU</t>
  </si>
  <si>
    <t>JAMES</t>
  </si>
  <si>
    <t>CULKEEN</t>
  </si>
  <si>
    <t>246 SOUTH STREAM RD</t>
  </si>
  <si>
    <t>BENNINGTON</t>
  </si>
  <si>
    <t>05201</t>
  </si>
  <si>
    <t>8024477501</t>
  </si>
  <si>
    <t>8024470475</t>
  </si>
  <si>
    <t>james.culkeen@svsu.org</t>
  </si>
  <si>
    <t>SU006</t>
  </si>
  <si>
    <t>BENNINGTON RUTLAND SU</t>
  </si>
  <si>
    <t>RANDI</t>
  </si>
  <si>
    <t>LOWE</t>
  </si>
  <si>
    <t>6378 VT RT 7A</t>
  </si>
  <si>
    <t>SUNDERLAND</t>
  </si>
  <si>
    <t>05250</t>
  </si>
  <si>
    <t>8023622452</t>
  </si>
  <si>
    <t>8023622455</t>
  </si>
  <si>
    <t>rlowe@brsu.org</t>
  </si>
  <si>
    <t>SU007</t>
  </si>
  <si>
    <t>COLCHESTER SD</t>
  </si>
  <si>
    <t>AMY</t>
  </si>
  <si>
    <t>MINOR</t>
  </si>
  <si>
    <t>PO BOX 27</t>
  </si>
  <si>
    <t>COLCHESTER</t>
  </si>
  <si>
    <t>05446</t>
  </si>
  <si>
    <t>8022645999</t>
  </si>
  <si>
    <t>8028634774</t>
  </si>
  <si>
    <t>amy.minor@colchestersd.org</t>
  </si>
  <si>
    <t>SU009</t>
  </si>
  <si>
    <t>CALEDONIA CENTRAL SU</t>
  </si>
  <si>
    <t>MARK</t>
  </si>
  <si>
    <t>TUCKER</t>
  </si>
  <si>
    <t>PO BOX 216</t>
  </si>
  <si>
    <t>DANVILLE</t>
  </si>
  <si>
    <t>05828</t>
  </si>
  <si>
    <t>8026843801</t>
  </si>
  <si>
    <t>8026841190</t>
  </si>
  <si>
    <t>mark.tucker@ccsuvt.net</t>
  </si>
  <si>
    <t>SU010</t>
  </si>
  <si>
    <t>MILTON SD</t>
  </si>
  <si>
    <t>REX</t>
  </si>
  <si>
    <t>42 HERRICK AVENUE</t>
  </si>
  <si>
    <t>MILTON</t>
  </si>
  <si>
    <t>05468</t>
  </si>
  <si>
    <t>8028933210</t>
  </si>
  <si>
    <t>8028933213</t>
  </si>
  <si>
    <t>arex@mymtsd-vt.org</t>
  </si>
  <si>
    <t>SU011</t>
  </si>
  <si>
    <t>ST JOHNSBURY SD</t>
  </si>
  <si>
    <t>BRIAN</t>
  </si>
  <si>
    <t>RICCA</t>
  </si>
  <si>
    <t>161 WESTERN AVE STE 2</t>
  </si>
  <si>
    <t>ST JOHNSBURY</t>
  </si>
  <si>
    <t>05819</t>
  </si>
  <si>
    <t>8027452789</t>
  </si>
  <si>
    <t>8027482542</t>
  </si>
  <si>
    <t>bricca@stjsd.org</t>
  </si>
  <si>
    <t>SU012</t>
  </si>
  <si>
    <t>MT MANSFIELD UNIFIED UNION SD</t>
  </si>
  <si>
    <t>JOHN</t>
  </si>
  <si>
    <t>ALBERGHINI</t>
  </si>
  <si>
    <t>PO BOX 282</t>
  </si>
  <si>
    <t>RICHMOND</t>
  </si>
  <si>
    <t>05477</t>
  </si>
  <si>
    <t>8024342128</t>
  </si>
  <si>
    <t>8024342196</t>
  </si>
  <si>
    <t>john.alberghini@mmuusd.org</t>
  </si>
  <si>
    <t>SU014</t>
  </si>
  <si>
    <t>CHAMPLAIN VALLEY SUPERVISORY DISTRICT</t>
  </si>
  <si>
    <t>RENE</t>
  </si>
  <si>
    <t>SANCHEZ</t>
  </si>
  <si>
    <t>5420 SHELBURNE RD, SUITE 300</t>
  </si>
  <si>
    <t>SHELBURNE</t>
  </si>
  <si>
    <t>05482</t>
  </si>
  <si>
    <t>8023831227</t>
  </si>
  <si>
    <t>8023831242</t>
  </si>
  <si>
    <t>rsanchez@cvsdvt.org</t>
  </si>
  <si>
    <t>SU015</t>
  </si>
  <si>
    <t>BURLINGTON SD</t>
  </si>
  <si>
    <t>TOM</t>
  </si>
  <si>
    <t>FLANAGAN</t>
  </si>
  <si>
    <t>150 COLCHESTER AVENUE</t>
  </si>
  <si>
    <t>BURLINGTON</t>
  </si>
  <si>
    <t>05401</t>
  </si>
  <si>
    <t>8028655332</t>
  </si>
  <si>
    <t>8028648501</t>
  </si>
  <si>
    <t>tflanagan@bsdvt.org</t>
  </si>
  <si>
    <t>SU016</t>
  </si>
  <si>
    <t>SOUTH BURLINGTON SD</t>
  </si>
  <si>
    <t>DAVID</t>
  </si>
  <si>
    <t>YOUNG</t>
  </si>
  <si>
    <t>500 DORSET STREET</t>
  </si>
  <si>
    <t>S BURLINGTON</t>
  </si>
  <si>
    <t>05403</t>
  </si>
  <si>
    <t>8026527055</t>
  </si>
  <si>
    <t>8026527013</t>
  </si>
  <si>
    <t>dyoung@sbschools.net</t>
  </si>
  <si>
    <t>SU017</t>
  </si>
  <si>
    <t>WINOOSKI SD</t>
  </si>
  <si>
    <t>SEAN</t>
  </si>
  <si>
    <t>MCMANNON</t>
  </si>
  <si>
    <t>60 NORMAND STREET</t>
  </si>
  <si>
    <t>WINOOSKI</t>
  </si>
  <si>
    <t>05404</t>
  </si>
  <si>
    <t>8026550485</t>
  </si>
  <si>
    <t>8026556538</t>
  </si>
  <si>
    <t>smcmannon@wsdvt.org</t>
  </si>
  <si>
    <t>SU019</t>
  </si>
  <si>
    <t>ESSEX NORTH SU</t>
  </si>
  <si>
    <t>KAREN</t>
  </si>
  <si>
    <t>CONROY</t>
  </si>
  <si>
    <t>PO BOX 100</t>
  </si>
  <si>
    <t>CANAAN</t>
  </si>
  <si>
    <t>05903</t>
  </si>
  <si>
    <t>8022663330</t>
  </si>
  <si>
    <t>8022667085</t>
  </si>
  <si>
    <t>kconroy@ensuvt.org</t>
  </si>
  <si>
    <t>SU020</t>
  </si>
  <si>
    <t>FRANKLIN NORTHEAST SU</t>
  </si>
  <si>
    <t>LYNN</t>
  </si>
  <si>
    <t>COTA</t>
  </si>
  <si>
    <t>PO BOX 130</t>
  </si>
  <si>
    <t>RICHFORD</t>
  </si>
  <si>
    <t>05476</t>
  </si>
  <si>
    <t>8028487661</t>
  </si>
  <si>
    <t>8028483531</t>
  </si>
  <si>
    <t>lynn.cota@fnesu.org</t>
  </si>
  <si>
    <t>SU021</t>
  </si>
  <si>
    <t>MISSISQUOI VALLEY SCHOOL DISTRICT</t>
  </si>
  <si>
    <t>JULIE</t>
  </si>
  <si>
    <t>REGIMBAL</t>
  </si>
  <si>
    <t>100 ROBIN HOOD DRIVE</t>
  </si>
  <si>
    <t>SWANTON</t>
  </si>
  <si>
    <t>05488</t>
  </si>
  <si>
    <t>8028684967</t>
  </si>
  <si>
    <t>8028684265</t>
  </si>
  <si>
    <t>julie.regimbal@mvsdschools.org</t>
  </si>
  <si>
    <t>SU022</t>
  </si>
  <si>
    <t>FRANKLIN WEST SU</t>
  </si>
  <si>
    <t>TAGUE</t>
  </si>
  <si>
    <t>4497 HIGHBRIDGE ROAD</t>
  </si>
  <si>
    <t>FAIRFAX</t>
  </si>
  <si>
    <t>05454</t>
  </si>
  <si>
    <t>8023703113</t>
  </si>
  <si>
    <t>13</t>
  </si>
  <si>
    <t>8023703115</t>
  </si>
  <si>
    <t>jtague@fwsu.org</t>
  </si>
  <si>
    <t>SU023</t>
  </si>
  <si>
    <t>MAPLE RUN SD</t>
  </si>
  <si>
    <t>BILL</t>
  </si>
  <si>
    <t>KIMBALL</t>
  </si>
  <si>
    <t>28 CATHERINE STREET</t>
  </si>
  <si>
    <t>ST ALBANS</t>
  </si>
  <si>
    <t>05478</t>
  </si>
  <si>
    <t>8025242600</t>
  </si>
  <si>
    <t>8025241540</t>
  </si>
  <si>
    <t>bkimball@maplerun.org</t>
  </si>
  <si>
    <t>SU024</t>
  </si>
  <si>
    <t>GRAND ISLE SU</t>
  </si>
  <si>
    <t>MICHAEL</t>
  </si>
  <si>
    <t>CLARK</t>
  </si>
  <si>
    <t>5038 US RTE 2</t>
  </si>
  <si>
    <t>NORTH HERO</t>
  </si>
  <si>
    <t>05474</t>
  </si>
  <si>
    <t>8023726921</t>
  </si>
  <si>
    <t>8023724898</t>
  </si>
  <si>
    <t>mclark@gisu.org</t>
  </si>
  <si>
    <t>SU025</t>
  </si>
  <si>
    <t>LAMOILLE NORTH SU</t>
  </si>
  <si>
    <t>CATHERINE</t>
  </si>
  <si>
    <t>GALLAGHER</t>
  </si>
  <si>
    <t>96 CRICKET HILL RD</t>
  </si>
  <si>
    <t>HYDE PARK</t>
  </si>
  <si>
    <t>05655</t>
  </si>
  <si>
    <t>8028883142</t>
  </si>
  <si>
    <t>8028887908</t>
  </si>
  <si>
    <t>cgallagher@lnsd.org</t>
  </si>
  <si>
    <t>SU026</t>
  </si>
  <si>
    <t>LAMOILLE SOUTH SU</t>
  </si>
  <si>
    <t>RYAN</t>
  </si>
  <si>
    <t>HERATY</t>
  </si>
  <si>
    <t>46 COPLEY AVE</t>
  </si>
  <si>
    <t>MORRISVILLE</t>
  </si>
  <si>
    <t>05661</t>
  </si>
  <si>
    <t>8028884541</t>
  </si>
  <si>
    <t>8028886710</t>
  </si>
  <si>
    <t>ryan.heraty@lsuu.org</t>
  </si>
  <si>
    <t>SU027</t>
  </si>
  <si>
    <t>ORANGE EAST SU</t>
  </si>
  <si>
    <t>EMILIE</t>
  </si>
  <si>
    <t>KNISLEY</t>
  </si>
  <si>
    <t>530 WAITS RIVER ROAD</t>
  </si>
  <si>
    <t>BRADFORD</t>
  </si>
  <si>
    <t>05033</t>
  </si>
  <si>
    <t>8022223220</t>
  </si>
  <si>
    <t>8022224451</t>
  </si>
  <si>
    <t>eknisley@oesu.org</t>
  </si>
  <si>
    <t>SU028</t>
  </si>
  <si>
    <t>ORANGE SOUTHWEST SU</t>
  </si>
  <si>
    <t>LAYNE</t>
  </si>
  <si>
    <t>MILLINGTON</t>
  </si>
  <si>
    <t>24 CENTRAL STREET</t>
  </si>
  <si>
    <t>RANDOLPH</t>
  </si>
  <si>
    <t>05060</t>
  </si>
  <si>
    <t>8027285052</t>
  </si>
  <si>
    <t>8027284844</t>
  </si>
  <si>
    <t>lmillington@orangesouthwest.org</t>
  </si>
  <si>
    <t>SU030</t>
  </si>
  <si>
    <t>WHITE RIVER VALLEY SU</t>
  </si>
  <si>
    <t>JAMIE</t>
  </si>
  <si>
    <t>KINNARNEY</t>
  </si>
  <si>
    <t>461 WATERMAN RD</t>
  </si>
  <si>
    <t>ROYALTON</t>
  </si>
  <si>
    <t>05068</t>
  </si>
  <si>
    <t>8027638840</t>
  </si>
  <si>
    <t>8027633235</t>
  </si>
  <si>
    <t>jkinnarney@wrvsu.org</t>
  </si>
  <si>
    <t>SU031</t>
  </si>
  <si>
    <t>NORTH COUNTRY SU</t>
  </si>
  <si>
    <t>CASTLE</t>
  </si>
  <si>
    <t>121 DUCHESS AVENUE, SUITE A</t>
  </si>
  <si>
    <t>NEWPORT</t>
  </si>
  <si>
    <t>05855</t>
  </si>
  <si>
    <t>8023345847</t>
  </si>
  <si>
    <t>8023346528</t>
  </si>
  <si>
    <t>john.castle@ncsuvt.org</t>
  </si>
  <si>
    <t>SU032</t>
  </si>
  <si>
    <t>WASHINGTON CENTRAL SU</t>
  </si>
  <si>
    <t>JENNIFER</t>
  </si>
  <si>
    <t>MILLER ARSENAULT</t>
  </si>
  <si>
    <t>1130 GALLISON HILL ROAD</t>
  </si>
  <si>
    <t>MONTPELIER</t>
  </si>
  <si>
    <t>05602</t>
  </si>
  <si>
    <t>8022290553</t>
  </si>
  <si>
    <t>8022292761</t>
  </si>
  <si>
    <t>jmillerarsenault@u32.org</t>
  </si>
  <si>
    <t>SU033</t>
  </si>
  <si>
    <t>MILL RIVER UNIFIED UNION SUPERVISORY DISTRICT</t>
  </si>
  <si>
    <t>YOUNCE</t>
  </si>
  <si>
    <t>2321 MIDDLE RD</t>
  </si>
  <si>
    <t>NO CLARENDON</t>
  </si>
  <si>
    <t>05759</t>
  </si>
  <si>
    <t>8027753264</t>
  </si>
  <si>
    <t>8027758063</t>
  </si>
  <si>
    <t>dyounce@millriverschools.org</t>
  </si>
  <si>
    <t>SU034</t>
  </si>
  <si>
    <t>ORLEANS CENTRAL SU</t>
  </si>
  <si>
    <t>PENNY</t>
  </si>
  <si>
    <t>CHAMBERLIN</t>
  </si>
  <si>
    <t>130 KINSEY ROAD</t>
  </si>
  <si>
    <t>BARTON</t>
  </si>
  <si>
    <t>05822</t>
  </si>
  <si>
    <t>8025251204</t>
  </si>
  <si>
    <t>8027546945</t>
  </si>
  <si>
    <t>pchamberlin@ocsu.org</t>
  </si>
  <si>
    <t>SU035</t>
  </si>
  <si>
    <t>ORLEANS SOUTHWEST SU</t>
  </si>
  <si>
    <t>ADAM</t>
  </si>
  <si>
    <t>ROSENBERG</t>
  </si>
  <si>
    <t>PO BOX 338</t>
  </si>
  <si>
    <t>HARDWICK</t>
  </si>
  <si>
    <t>05843</t>
  </si>
  <si>
    <t>8024726532</t>
  </si>
  <si>
    <t>8024726250</t>
  </si>
  <si>
    <t>arosenberg@ossu.org</t>
  </si>
  <si>
    <t>SU036</t>
  </si>
  <si>
    <t>RUTLAND NORTHEAST SU</t>
  </si>
  <si>
    <t>JEANNE</t>
  </si>
  <si>
    <t>COLLINS</t>
  </si>
  <si>
    <t>49 COURT DRIVE</t>
  </si>
  <si>
    <t>BRANDON</t>
  </si>
  <si>
    <t>05733</t>
  </si>
  <si>
    <t>8022475757</t>
  </si>
  <si>
    <t>8022475548</t>
  </si>
  <si>
    <t>jcollins@rnesu.org</t>
  </si>
  <si>
    <t>SU040</t>
  </si>
  <si>
    <t>RUTLAND CITY SU</t>
  </si>
  <si>
    <t>WILLIAM</t>
  </si>
  <si>
    <t>OLSEN</t>
  </si>
  <si>
    <t>6 CHURCH STREET</t>
  </si>
  <si>
    <t>RUTLAND</t>
  </si>
  <si>
    <t>05701</t>
  </si>
  <si>
    <t>8027731905</t>
  </si>
  <si>
    <t>8027731927</t>
  </si>
  <si>
    <t>william.olsen@rcpsvt.org</t>
  </si>
  <si>
    <t>SU042</t>
  </si>
  <si>
    <t>HARWOOD UNIFIED UNION SD</t>
  </si>
  <si>
    <t>BRIGID</t>
  </si>
  <si>
    <t>NEASE</t>
  </si>
  <si>
    <t>340 MAD RIVER PARK, SUITE 7</t>
  </si>
  <si>
    <t>WAITSFIELD</t>
  </si>
  <si>
    <t>05673</t>
  </si>
  <si>
    <t>8024962272</t>
  </si>
  <si>
    <t>8024966515</t>
  </si>
  <si>
    <t>bnease@huusd.org</t>
  </si>
  <si>
    <t>SU046</t>
  </si>
  <si>
    <t>WINDHAM CENTRAL SU</t>
  </si>
  <si>
    <t>ANTON</t>
  </si>
  <si>
    <t>1219 VT ROUTE 30</t>
  </si>
  <si>
    <t>TOWNSHEND</t>
  </si>
  <si>
    <t>05353</t>
  </si>
  <si>
    <t>8023659510</t>
  </si>
  <si>
    <t>8023657934</t>
  </si>
  <si>
    <t>wanton@windhamcentral.org</t>
  </si>
  <si>
    <t>SU047</t>
  </si>
  <si>
    <t>WINDHAM NORTHEAST SU</t>
  </si>
  <si>
    <t>ANDREW</t>
  </si>
  <si>
    <t>HAAS</t>
  </si>
  <si>
    <t>PO BOX 92</t>
  </si>
  <si>
    <t>WESTMINISTER STATION</t>
  </si>
  <si>
    <t>05159</t>
  </si>
  <si>
    <t>8024639958</t>
  </si>
  <si>
    <t>8024639705</t>
  </si>
  <si>
    <t>andrew.haas@wnesu.com</t>
  </si>
  <si>
    <t>SU048</t>
  </si>
  <si>
    <t>WINDHAM SOUTHEAST SU</t>
  </si>
  <si>
    <t>SPENO</t>
  </si>
  <si>
    <t>53 GREEN STREET</t>
  </si>
  <si>
    <t>BRATTLEBORO</t>
  </si>
  <si>
    <t>05301</t>
  </si>
  <si>
    <t>8022543731</t>
  </si>
  <si>
    <t>8022543733</t>
  </si>
  <si>
    <t>mspeno@wsesdvt.org</t>
  </si>
  <si>
    <t>SU049</t>
  </si>
  <si>
    <t>WINDHAM SOUTHWEST SU</t>
  </si>
  <si>
    <t>BARBARA</t>
  </si>
  <si>
    <t>KOMONS MONTROLL</t>
  </si>
  <si>
    <t>1 SCHOOL STREET</t>
  </si>
  <si>
    <t>WILMINGTON</t>
  </si>
  <si>
    <t>05363</t>
  </si>
  <si>
    <t>8024641300</t>
  </si>
  <si>
    <t>8024641303</t>
  </si>
  <si>
    <t>bmontroll@wswsu49.org</t>
  </si>
  <si>
    <t>SU051</t>
  </si>
  <si>
    <t>WINDSOR CENTRAL SU</t>
  </si>
  <si>
    <t>SHERRY</t>
  </si>
  <si>
    <t>SOUSA</t>
  </si>
  <si>
    <t>70 AMSDEN WAY</t>
  </si>
  <si>
    <t>WOODSTOCK</t>
  </si>
  <si>
    <t>05091</t>
  </si>
  <si>
    <t>8024571213</t>
  </si>
  <si>
    <t>8024572989</t>
  </si>
  <si>
    <t>ssousa@wcsu.net</t>
  </si>
  <si>
    <t>SU052</t>
  </si>
  <si>
    <t>WINDSOR SOUTHEAST SU</t>
  </si>
  <si>
    <t>BAKER</t>
  </si>
  <si>
    <t>105 MAIN STREET SUITE 200</t>
  </si>
  <si>
    <t>WINDSOR</t>
  </si>
  <si>
    <t>05089</t>
  </si>
  <si>
    <t>8026742144</t>
  </si>
  <si>
    <t>8026746357</t>
  </si>
  <si>
    <t>dbaker@wsesu.net</t>
  </si>
  <si>
    <t>SU054</t>
  </si>
  <si>
    <t>HARTFORD SD</t>
  </si>
  <si>
    <t>DEBALSI</t>
  </si>
  <si>
    <t>73 HIGHLAND AVENUE</t>
  </si>
  <si>
    <t>WHITE RIVER JCT</t>
  </si>
  <si>
    <t>05001</t>
  </si>
  <si>
    <t>8022958600</t>
  </si>
  <si>
    <t>8022958602</t>
  </si>
  <si>
    <t>debalsit@hartfordschools.net</t>
  </si>
  <si>
    <t>SU055</t>
  </si>
  <si>
    <t>SAU 70</t>
  </si>
  <si>
    <t>JAY</t>
  </si>
  <si>
    <t>BADAMS</t>
  </si>
  <si>
    <t>41 LEBANON ST SUITE 2</t>
  </si>
  <si>
    <t>HANOVER</t>
  </si>
  <si>
    <t>NH</t>
  </si>
  <si>
    <t>03755</t>
  </si>
  <si>
    <t>6036436050</t>
  </si>
  <si>
    <t>6036433073</t>
  </si>
  <si>
    <t>jay.badams@sau70.org</t>
  </si>
  <si>
    <t>SU056</t>
  </si>
  <si>
    <t>SPRINGFIELD SD</t>
  </si>
  <si>
    <t>ZACHARY</t>
  </si>
  <si>
    <t>MCLAUGHLIN</t>
  </si>
  <si>
    <t>60 PARK STREET</t>
  </si>
  <si>
    <t>SPRINGFIELD</t>
  </si>
  <si>
    <t>05156</t>
  </si>
  <si>
    <t>8028855141</t>
  </si>
  <si>
    <t>8028858169</t>
  </si>
  <si>
    <t>zmclaughlin@ssdvt.org</t>
  </si>
  <si>
    <t>SU061</t>
  </si>
  <si>
    <t>BARRE SU</t>
  </si>
  <si>
    <t>CHRISTOPHER</t>
  </si>
  <si>
    <t>HENNESSEY</t>
  </si>
  <si>
    <t>120 AYERS STREET</t>
  </si>
  <si>
    <t>BARRE</t>
  </si>
  <si>
    <t>05641</t>
  </si>
  <si>
    <t>8024765011</t>
  </si>
  <si>
    <t>8024764944</t>
  </si>
  <si>
    <t>chennbsu@buusd.org</t>
  </si>
  <si>
    <t>SU063</t>
  </si>
  <si>
    <t>TWO RIVERS SU</t>
  </si>
  <si>
    <t>LAUREN</t>
  </si>
  <si>
    <t>FIERMAN</t>
  </si>
  <si>
    <t>609 VT RT 103 SOUTH</t>
  </si>
  <si>
    <t>LUDLOW</t>
  </si>
  <si>
    <t>05149</t>
  </si>
  <si>
    <t>8028753365</t>
  </si>
  <si>
    <t>8028753313</t>
  </si>
  <si>
    <t>lauren.fierman@trsu.org</t>
  </si>
  <si>
    <t>SU064</t>
  </si>
  <si>
    <t>RIVENDELL INTERSTATE SD</t>
  </si>
  <si>
    <t>BARRETT</t>
  </si>
  <si>
    <t>WILLIAMS</t>
  </si>
  <si>
    <t>10 SCHOOL DRIVE</t>
  </si>
  <si>
    <t>ORFORD</t>
  </si>
  <si>
    <t>03777</t>
  </si>
  <si>
    <t>6033532170</t>
  </si>
  <si>
    <t>109</t>
  </si>
  <si>
    <t>6033532189</t>
  </si>
  <si>
    <t>bwilliams@rivendellschool.org</t>
  </si>
  <si>
    <t>SU065</t>
  </si>
  <si>
    <t>ESSEX-WESTFORD SUPERVISORY DISTRICT</t>
  </si>
  <si>
    <t>BETH</t>
  </si>
  <si>
    <t>COBB</t>
  </si>
  <si>
    <t>51 PARK STREET</t>
  </si>
  <si>
    <t>ESSEX JUNCTION</t>
  </si>
  <si>
    <t>05452</t>
  </si>
  <si>
    <t>8028577000</t>
  </si>
  <si>
    <t>4018</t>
  </si>
  <si>
    <t>8028791370</t>
  </si>
  <si>
    <t>bcobb@ewsd.org</t>
  </si>
  <si>
    <t>SU066</t>
  </si>
  <si>
    <t>GREATER RUTLAND COUNTY SU</t>
  </si>
  <si>
    <t>SELL</t>
  </si>
  <si>
    <t>16 EVELYN STREET</t>
  </si>
  <si>
    <t>8027754342</t>
  </si>
  <si>
    <t>8027757319</t>
  </si>
  <si>
    <t xml:space="preserve">christopher.sell@grcsu.org_x000D_
</t>
  </si>
  <si>
    <t>SU067</t>
  </si>
  <si>
    <t>KINGDOM EAST SUPERVISORY DISTRICT</t>
  </si>
  <si>
    <t>BOTZOJORNS</t>
  </si>
  <si>
    <t>PO BOX 107</t>
  </si>
  <si>
    <t>LYNDONVILLE</t>
  </si>
  <si>
    <t>05851</t>
  </si>
  <si>
    <t>8026266100</t>
  </si>
  <si>
    <t>209</t>
  </si>
  <si>
    <t>8026263423</t>
  </si>
  <si>
    <t>jbotzojorns@kingdomeast.org</t>
  </si>
  <si>
    <t>SU068</t>
  </si>
  <si>
    <t>CENTRAL VERMONT SU</t>
  </si>
  <si>
    <t>MATTHEW</t>
  </si>
  <si>
    <t>FEDDERS</t>
  </si>
  <si>
    <t>111B BRUSH HILL ROAD</t>
  </si>
  <si>
    <t>WILLIAMSTOWN</t>
  </si>
  <si>
    <t>05679</t>
  </si>
  <si>
    <t>8024335818</t>
  </si>
  <si>
    <t>8024335825</t>
  </si>
  <si>
    <t>mfedders@cvsu.org</t>
  </si>
  <si>
    <t>SU069</t>
  </si>
  <si>
    <t>MONTPELIER-ROXBURY SD</t>
  </si>
  <si>
    <t>ELIZABETH</t>
  </si>
  <si>
    <t>BONESTEEL</t>
  </si>
  <si>
    <t>5 HIGH SCHOOL DRIVE, UNIT 1</t>
  </si>
  <si>
    <t>8022258681</t>
  </si>
  <si>
    <t>8022239795</t>
  </si>
  <si>
    <t>libbyb@mpsvt.org</t>
  </si>
  <si>
    <t>Supervisory Union/School Distrricts</t>
  </si>
  <si>
    <t>Leadership Team Functions</t>
  </si>
  <si>
    <t>Current Performance Status on
Strong Systemic Support</t>
  </si>
  <si>
    <t>3. The Leadership Team has regular meetings, scheduled at least 1x per month (more often as required for effective implementation) for a minimum of 1 hour. Team member attendance is consistent. Team meetings are organized to be effective and efficient.</t>
  </si>
  <si>
    <t>Supervisory Union/School Distrricts2</t>
  </si>
  <si>
    <t>Addison Central SU</t>
  </si>
  <si>
    <t>Addison Northwest SD</t>
  </si>
  <si>
    <t>Barre SU</t>
  </si>
  <si>
    <t>Bennington Rutland SU</t>
  </si>
  <si>
    <t>Burlington SD</t>
  </si>
  <si>
    <t>Caledonia Central SU</t>
  </si>
  <si>
    <t>Central Vermont SU</t>
  </si>
  <si>
    <t>Colchester SD</t>
  </si>
  <si>
    <t>Essex North SU</t>
  </si>
  <si>
    <t>Essex Supervisory District</t>
  </si>
  <si>
    <t>Franklin Northeast SU</t>
  </si>
  <si>
    <t>Franklin West SU</t>
  </si>
  <si>
    <t>Grand Isle SU</t>
  </si>
  <si>
    <t>Greater Rutland County SU</t>
  </si>
  <si>
    <t>Hartford SD</t>
  </si>
  <si>
    <t>Harwood Unified Union SD</t>
  </si>
  <si>
    <t>Lamoille North SU</t>
  </si>
  <si>
    <t>Lamoille South SU</t>
  </si>
  <si>
    <t>Maple Run SD</t>
  </si>
  <si>
    <t>Mill Supervisory Unified Union Supervisory District</t>
  </si>
  <si>
    <t>Milton SD</t>
  </si>
  <si>
    <t>Missisquoi Valley School District</t>
  </si>
  <si>
    <t>Montpelier-Roxbury SD</t>
  </si>
  <si>
    <t>Mt. Abraham Unified School District</t>
  </si>
  <si>
    <t>Mt. Mansfield Unified Union SD</t>
  </si>
  <si>
    <t>North Country SU</t>
  </si>
  <si>
    <t>Orange East SU</t>
  </si>
  <si>
    <t>Orange Southwest SU</t>
  </si>
  <si>
    <t>Orleans Central SU</t>
  </si>
  <si>
    <t>Orleans Southwest SU</t>
  </si>
  <si>
    <t>Rivendell Interstate SD</t>
  </si>
  <si>
    <t>Rutland City SU</t>
  </si>
  <si>
    <t>Rutland Northeast SU</t>
  </si>
  <si>
    <t>Sau SAU 70</t>
  </si>
  <si>
    <t>Slate Valley Unified Union School District</t>
  </si>
  <si>
    <t>South Burlington SD</t>
  </si>
  <si>
    <t>Southwest Vermont SU</t>
  </si>
  <si>
    <t>Springfield SD</t>
  </si>
  <si>
    <t>St Johnsbury SD</t>
  </si>
  <si>
    <t>Two Rivers SU</t>
  </si>
  <si>
    <t>Washington Central SU</t>
  </si>
  <si>
    <t>White River Valley SU</t>
  </si>
  <si>
    <t>Windham Central SU</t>
  </si>
  <si>
    <t>Windham Northeast SU</t>
  </si>
  <si>
    <t>Windham Southeast SU</t>
  </si>
  <si>
    <t>Windham Southwest SU</t>
  </si>
  <si>
    <t>Windsor Central SU</t>
  </si>
  <si>
    <t>Windsor Southeast SU</t>
  </si>
  <si>
    <t>Winooski SD</t>
  </si>
  <si>
    <t>Champlain Valley Supervisory District</t>
  </si>
  <si>
    <t>Kingdom East Supervisory District</t>
  </si>
  <si>
    <t>Children.</t>
  </si>
  <si>
    <t>Early Childhood Program-Wide PBS Benchmarks of Quality, Florida: Technical Assistance Center on Social Emotional Intervention for Young</t>
  </si>
  <si>
    <t>functional response plan for children with consistent challenging behaviors and their primary caregivers.</t>
  </si>
  <si>
    <r>
      <rPr>
        <b/>
        <sz val="10"/>
        <color theme="1"/>
        <rFont val="Palatino Linotype"/>
        <family val="1"/>
      </rPr>
      <t>Behavioral expertise</t>
    </r>
    <r>
      <rPr>
        <sz val="10"/>
        <color theme="1"/>
        <rFont val="Palatino Linotype"/>
        <family val="1"/>
      </rPr>
      <t xml:space="preserve"> (#60) means expertise in guiding teams to develop and implement an individualized, developmentally-appropriate and</t>
    </r>
  </si>
  <si>
    <t>harm to the child or others and current resources are not sufficient to re-establish a safe environment without additional support.</t>
  </si>
  <si>
    <r>
      <rPr>
        <b/>
        <sz val="10"/>
        <color theme="1"/>
        <rFont val="Palatino Linotype"/>
        <family val="1"/>
      </rPr>
      <t>Crisis</t>
    </r>
    <r>
      <rPr>
        <sz val="10"/>
        <color theme="1"/>
        <rFont val="Palatino Linotype"/>
        <family val="1"/>
      </rPr>
      <t xml:space="preserve"> (#61) is a situation that presents an immediate safety issue; a crisis exists when a child’s behavior is unpredictable and there is a risk for</t>
    </r>
  </si>
  <si>
    <r>
      <rPr>
        <b/>
        <sz val="10"/>
        <color theme="1"/>
        <rFont val="Palatino Linotype"/>
        <family val="1"/>
      </rPr>
      <t>High Expectations</t>
    </r>
    <r>
      <rPr>
        <sz val="10"/>
        <color theme="1"/>
        <rFont val="Palatino Linotype"/>
        <family val="1"/>
      </rPr>
      <t xml:space="preserve"> (#49) is the belief that all children, regardless of their ability or circumstance, can reach their fullest developmental</t>
    </r>
  </si>
  <si>
    <t>by providing ongoing access to learning opportunities that match and extend a child’s current skills.</t>
  </si>
  <si>
    <t>and functional potential. Early childhood practitioners encourage and scaffold every child’s ‘unique developmental and learning trajectory’</t>
  </si>
  <si>
    <t>trainings in current topic (e.g., social-emotional, early literacy and early numeracy).</t>
  </si>
  <si>
    <r>
      <rPr>
        <b/>
        <sz val="10"/>
        <color theme="1"/>
        <rFont val="Palatino Linotype"/>
        <family val="1"/>
      </rPr>
      <t>Knowledgeable</t>
    </r>
    <r>
      <rPr>
        <sz val="10"/>
        <color theme="1"/>
        <rFont val="Palatino Linotype"/>
        <family val="1"/>
      </rPr>
      <t xml:space="preserve"> (#50) refers to early childhood practitioners (e.g., teachers, home visitors) who have successfully completed Early MTSS</t>
    </r>
  </si>
  <si>
    <r>
      <rPr>
        <b/>
        <sz val="10"/>
        <color theme="1"/>
        <rFont val="Palatino Linotype"/>
        <family val="1"/>
      </rPr>
      <t>Partners</t>
    </r>
    <r>
      <rPr>
        <sz val="10"/>
        <color theme="1"/>
        <rFont val="Palatino Linotype"/>
        <family val="1"/>
      </rPr>
      <t xml:space="preserve"> (#14) refers to programs, organizations or agencies that support and/or deliver early childhood services at the local, regional and</t>
    </r>
  </si>
  <si>
    <t>state level. They include, but are not limited to, Mental Health, Head Start and Early Head Start, school district, Early Childhood Special</t>
  </si>
  <si>
    <t>coaching is a cyclical process and occurs within a collaborative partnership between the coach and early childhood practitioner. (Fox, L.</t>
  </si>
  <si>
    <t>Division of Early Childhood Conference. CA: San Francisco.)</t>
  </si>
  <si>
    <r>
      <rPr>
        <b/>
        <sz val="10"/>
        <color theme="1"/>
        <rFont val="Palatino Linotype"/>
        <family val="1"/>
      </rPr>
      <t>Program</t>
    </r>
    <r>
      <rPr>
        <sz val="10"/>
        <color theme="1"/>
        <rFont val="Palatino Linotype"/>
        <family val="1"/>
      </rPr>
      <t xml:space="preserve"> means any early childhood setting serving infants, toddlers and/or preschoolers including, but not limited to community-based</t>
    </r>
  </si>
  <si>
    <t>child care programs, private preschools, family child care homes, a single classroom in a Parent Child Center, or multiple early childhood</t>
  </si>
  <si>
    <t>sites operated by a school district, Head Start or Early Head Start. Early Childhood programs also include agencies that serve children</t>
  </si>
  <si>
    <r>
      <rPr>
        <b/>
        <sz val="10"/>
        <color theme="1"/>
        <rFont val="Palatino Linotype"/>
        <family val="1"/>
      </rPr>
      <t>Program Administrator</t>
    </r>
    <r>
      <rPr>
        <sz val="10"/>
        <color theme="1"/>
        <rFont val="Palatino Linotype"/>
        <family val="1"/>
      </rPr>
      <t xml:space="preserve"> are individuals responsible for planning, implementing, and evaluating an early childhood program, as well as</t>
    </r>
  </si>
  <si>
    <t>director, site manager, curriculum coordinator, administrator, program manager, early childhood coordinator, principal and superintendent.</t>
  </si>
  <si>
    <r>
      <rPr>
        <sz val="10"/>
        <rFont val="Symbol"/>
        <family val="1"/>
        <charset val="2"/>
      </rPr>
      <t xml:space="preserve">· </t>
    </r>
    <r>
      <rPr>
        <sz val="10"/>
        <rFont val="Palatino Linotype"/>
        <family val="1"/>
      </rPr>
      <t xml:space="preserve">The </t>
    </r>
    <r>
      <rPr>
        <u/>
        <sz val="10"/>
        <color rgb="FF0000FF"/>
        <rFont val="Palatino Linotype"/>
        <family val="1"/>
      </rPr>
      <t>Ages and Stages Questionnaire: Social and Emotional (ASQ: SE)</t>
    </r>
    <r>
      <rPr>
        <sz val="10"/>
        <rFont val="Palatino Linotype"/>
        <family val="1"/>
      </rPr>
      <t xml:space="preserve"> is completed by teachers/home visitors to identify the social and</t>
    </r>
  </si>
  <si>
    <t>emotional competence of young children ages three to 60 months.</t>
  </si>
  <si>
    <r>
      <rPr>
        <sz val="10"/>
        <rFont val="Symbol"/>
        <family val="1"/>
        <charset val="2"/>
      </rPr>
      <t>·</t>
    </r>
    <r>
      <rPr>
        <sz val="11.5"/>
        <rFont val="Palatino Linotype"/>
        <family val="1"/>
      </rPr>
      <t xml:space="preserve"> </t>
    </r>
    <r>
      <rPr>
        <sz val="10"/>
        <rFont val="Palatino Linotype"/>
        <family val="1"/>
      </rPr>
      <t xml:space="preserve">The </t>
    </r>
    <r>
      <rPr>
        <u/>
        <sz val="10"/>
        <color rgb="FF0000FF"/>
        <rFont val="Palatino Linotype"/>
        <family val="1"/>
      </rPr>
      <t>Teaching Pyramid Observation Tool™ (TPOT™)</t>
    </r>
    <r>
      <rPr>
        <u/>
        <sz val="10"/>
        <color theme="10"/>
        <rFont val="Palatino Linotype"/>
        <family val="1"/>
      </rPr>
      <t xml:space="preserve"> </t>
    </r>
    <r>
      <rPr>
        <sz val="10"/>
        <rFont val="Palatino Linotype"/>
        <family val="1"/>
      </rPr>
      <t>is completed by a Practice Coach and used to assess the fidelity of implementation</t>
    </r>
  </si>
  <si>
    <t>of the Early MTSS Pyramid Model in classrooms for children who are 2-5 years old.</t>
  </si>
  <si>
    <r>
      <rPr>
        <sz val="10"/>
        <rFont val="Symbol"/>
        <family val="1"/>
        <charset val="2"/>
      </rPr>
      <t>·</t>
    </r>
    <r>
      <rPr>
        <sz val="11.5"/>
        <rFont val="Palatino Linotype"/>
        <family val="1"/>
      </rPr>
      <t xml:space="preserve"> </t>
    </r>
    <r>
      <rPr>
        <sz val="10"/>
        <rFont val="Palatino Linotype"/>
        <family val="1"/>
      </rPr>
      <t xml:space="preserve">The </t>
    </r>
    <r>
      <rPr>
        <u/>
        <sz val="10"/>
        <color rgb="FF0000FF"/>
        <rFont val="Palatino Linotype"/>
        <family val="1"/>
      </rPr>
      <t>Pyramid Infant-Toddler Observation Scale (TPITOS)</t>
    </r>
    <r>
      <rPr>
        <sz val="10"/>
        <rFont val="Palatino Linotype"/>
        <family val="1"/>
      </rPr>
      <t xml:space="preserve"> measures fidelity of implementation of the Pyramid Model practices in</t>
    </r>
  </si>
  <si>
    <r>
      <rPr>
        <sz val="10"/>
        <rFont val="Symbol"/>
        <family val="1"/>
        <charset val="2"/>
      </rPr>
      <t>·</t>
    </r>
    <r>
      <rPr>
        <sz val="11.5"/>
        <rFont val="Palatino Linotype"/>
        <family val="1"/>
      </rPr>
      <t xml:space="preserve"> </t>
    </r>
    <r>
      <rPr>
        <sz val="10"/>
        <rFont val="Palatino Linotype"/>
        <family val="1"/>
      </rPr>
      <t xml:space="preserve">The </t>
    </r>
    <r>
      <rPr>
        <u/>
        <sz val="10"/>
        <color rgb="FF0000FF"/>
        <rFont val="Palatino Linotype"/>
        <family val="1"/>
      </rPr>
      <t>Behavior Incident Recording System (BIRS)</t>
    </r>
    <r>
      <rPr>
        <sz val="10"/>
        <rFont val="Palatino Linotype"/>
        <family val="1"/>
      </rPr>
      <t xml:space="preserve"> is completed by a teacher for their classroom. It is a system to collect and analyze behavior</t>
    </r>
  </si>
  <si>
    <t>existing systems. The tool is aligned with the Early Childhood Program-wide Benchmarks of Quality (ECBOQ) so teams can adapt the core</t>
  </si>
  <si>
    <t>Pyramid elements to make them more culturally responsive.</t>
  </si>
  <si>
    <t>5. Team provides a process for reviewing data on program outcomes and reporting to program staff, families and community Early MTSS stakeholders (Regional Team) on a regular basis.</t>
  </si>
  <si>
    <t>6. Team provides both formal and informal opportunities for staff and family input and feedback.</t>
  </si>
  <si>
    <t>8. Team members are able to clearly communicate the purpose of the leadership team.</t>
  </si>
  <si>
    <t>12. Staff and families are actively involved with providing input to the Leadership Team for the development of a clear program mission and vision statement, which is inclusive of Early MTSS.</t>
  </si>
  <si>
    <t>13. Program has written policies and procedures to guide their implementation of Early MTSS practices.</t>
  </si>
  <si>
    <t>15. The program has a coherent and comprehensive alignment of teacher (or home visitor) learning opportunities with evidence-based or informed practices.</t>
  </si>
  <si>
    <t>16. The program has alignment between evidence-based practices and a comprehensive and functional assessment system.</t>
  </si>
  <si>
    <r>
      <rPr>
        <b/>
        <sz val="11"/>
        <color theme="1"/>
        <rFont val="Palatino Linotype"/>
        <family val="1"/>
      </rPr>
      <t xml:space="preserve">*Rating: </t>
    </r>
    <r>
      <rPr>
        <sz val="11"/>
        <color theme="1"/>
        <rFont val="Palatino Linotype"/>
        <family val="1"/>
      </rPr>
      <t>0 - Not Yet; 1 - Developing; 2 - Implementing; 3 - Sustaining</t>
    </r>
  </si>
  <si>
    <t>Supporting Evidence for Leadership Team Membership</t>
  </si>
  <si>
    <t>Supporting Evidence for Staff Commitment</t>
  </si>
  <si>
    <t>Supporting Evidence for Supportive Systems</t>
  </si>
  <si>
    <t>1. The program has a Leadership Team that, at a minimum has representation from the following:
1a. Teachers, Home Visitors, Part C and/or B/619 Practitioners (as appropriate)</t>
  </si>
  <si>
    <t>1c. Parents</t>
  </si>
  <si>
    <t>17. Family input is solicited as part of the planning process. Families are informed of the initiative and asked to provide feedback on program-wide adoption and mechanisms for promoting family involvement in the initiative.</t>
  </si>
  <si>
    <t>18. Families are actively involved in providing input and feedback throughout the implementation process (e.g., coffee break with the director, focus group, suggestion box, etc.)</t>
  </si>
  <si>
    <t>21a. Program ensures involvement, including access to ongoing information and opportunities to participate in decision making, for all families.</t>
  </si>
  <si>
    <t>1f. Additional team members might include teaching assistants, related service specialists/consultants, Board Member and/or other program personnel.</t>
  </si>
  <si>
    <t>4. The Team develops an Implementation Plan and effectiveness based on a bi-annual review of the Early MTSS System Inventory:
4a. Team develops a multi-year implementation plan that addresses each critical element and guides the work of the team.</t>
  </si>
  <si>
    <t>4b. The team reviews the plan and updates their progress quarterly.</t>
  </si>
  <si>
    <t>4c. Action steps are identified and reviewed to ensure continued progress of the plan.</t>
  </si>
  <si>
    <t>10c. Shared in ways that are readily accessible to staff, families and children.</t>
  </si>
  <si>
    <t>23b. Families are considered equal partners in the development of individualized plans of support for children including the development of strategies that may be used in the home and community.</t>
  </si>
  <si>
    <t>21b. Program emphasizes the need for respect and support for diversity and cultural differences.</t>
  </si>
  <si>
    <t>26. Program equitably serves children with diverse needs and abilities.</t>
  </si>
  <si>
    <t>Family Partnership</t>
  </si>
  <si>
    <t>Supporting Evidence for Family Partnership</t>
  </si>
  <si>
    <t>Early Childhood Community-Based Partners</t>
  </si>
  <si>
    <t>28. The Leadership Team, with input from staff and families, identifies successful practices, as well as challenges and barriers to smooth transitions and works to identify strategies to overcome challenges.</t>
  </si>
  <si>
    <t>2. Effective Partnership and Collaboration (EPC)</t>
  </si>
  <si>
    <t>3. Well-designed Professional Development (WDPD)</t>
  </si>
  <si>
    <t>Identification of Staff Need</t>
  </si>
  <si>
    <t>30. Individualized professional development plans are developed with all staff on an annual basis and reviewed periodically.</t>
  </si>
  <si>
    <t xml:space="preserve">Average for Cluster: </t>
  </si>
  <si>
    <t>Supporting Evidence for Leadership
Team Functions</t>
  </si>
  <si>
    <t>Supporting Evidence for Transitions:
Including K-3 Transition</t>
  </si>
  <si>
    <t>Supporting Evidence for Identification
of Staff Need</t>
  </si>
  <si>
    <t>31. An initial and periodic needs assessment is conducted with all staff to determine training needs on the adoption of the Early MTSS Model.</t>
  </si>
  <si>
    <t>Provision of Professional Development Supports</t>
  </si>
  <si>
    <t>32. A Practice Coach* is identified and supported by the program (e.g., resources are built into program budget) to participate in Early MTSS trainings and meetings and sustain the Early MTSS model.</t>
  </si>
  <si>
    <t>34. A multi-year implementation plan is developed for each classroom/home visitor.</t>
  </si>
  <si>
    <t>35. A plan for providing ongoing support and training on the Early MTSS Model and practices is developed and implemented.</t>
  </si>
  <si>
    <t>36. Group and individualized training strategies/supports are identified and implemented.</t>
  </si>
  <si>
    <t>Supporting Evidence for Provision of Professional Development Supports</t>
  </si>
  <si>
    <t>37. Plans for training new staff are identified and developed.</t>
  </si>
  <si>
    <t>38. Staff responsible for facilitating behavior support processes are identified and trained in Early MTSS. This includes Mental Health consultation when necessary.</t>
  </si>
  <si>
    <t>39. Professional Development opportunities:
39a. Address the role of families in the implementation of early MTSS.</t>
  </si>
  <si>
    <t>39b. Are inclusive of all children with diverse needs and abilities.</t>
  </si>
  <si>
    <t>Assessment of Learning and Implementation</t>
  </si>
  <si>
    <t>Supporting Evidence for Assessment of Learning and Implementation</t>
  </si>
  <si>
    <t>41. Evaluation and supervision processes promote critical reflection and professional learning for all staff.</t>
  </si>
  <si>
    <t>42. Program administration arrange for ongoing support of and feedback to the program’s practice coaches*.</t>
  </si>
  <si>
    <t>43. Practice coaches* who are trained in reliable administration of measures conduct Pre and Post fidelity evaluations.</t>
  </si>
  <si>
    <t>46. Teachers receive training and ongoing support in how to collect, interpret and use data on child’s development and outcomes.</t>
  </si>
  <si>
    <t>47. Incentives and strategies for acknowledging the professional development accomplishments of staff are identified.</t>
  </si>
  <si>
    <t>4. Provision of High Quality and Responsive Learning Environments</t>
  </si>
  <si>
    <t>Social and Emotional Competence and Confidence</t>
  </si>
  <si>
    <t>Supporting Evidence for Social and Emotional Competence and Confidence</t>
  </si>
  <si>
    <t>51. Instruction is planned for and embedded in naturally occurring routines and activities (e.g., within large group activities, small group activities, with families and in individual interactions with children).</t>
  </si>
  <si>
    <t>54. In classrooms, teachers and program staff have arranged environments, materials, and curriculum in a manner that promotes social and emotional skills as evidenced by in TPOT or TPITOS ratings.</t>
  </si>
  <si>
    <t>52. A variety of teaching strategies are used to support social and emotional competence in the context of ongoing activities and routines (e.g., teaching the concept, active engagement, and scaffolding children’s learning and understanding).</t>
  </si>
  <si>
    <t>55. In classrooms, teachers and program staff are proficient at teaching social and emotional skills within daily activities in a manner that is meaningful to children and promotes skill acquisition.</t>
  </si>
  <si>
    <t>56. Home visitors are proficient at coaching families to support social and emotional skills in a manner that is meaningful to children and families and promotes development.</t>
  </si>
  <si>
    <t>57. All staff (including clerical, bus drivers, and kitchen staff) use positive guidance and feedback that are developmentally appropriate and support children to meet expectations.</t>
  </si>
  <si>
    <t>59. Teachers initiate the development of an individualized plan of behavior support for children with persistent challenging behavior.</t>
  </si>
  <si>
    <t>60. An individual with behavioral expertise* is identified to coach staff and families throughout the process of developing individualized intensive interventions for children in need of behavior support plans.</t>
  </si>
  <si>
    <t>61. A process for responding to crisis* situations related to challenging behavior is developed. It includes how teachers/home visitors request crisis assistance when needed and how a plan for addressing the child’s individual behavior support needs is then initiated.</t>
  </si>
  <si>
    <t>64. The program has developed a team-based process for addressing individual children with persistent challenging behavior. Teachers can identify the steps for initiating the team-based process including fostering the participation of the family in the process.</t>
  </si>
  <si>
    <t>65. The program has strategies for partnering with families when challenging behavioral concerns are first identified. Teachers have strategies for initiating parent contact and partnering with the family to develop strategies to promote appropriate behavior.</t>
  </si>
  <si>
    <t>29. Program participates in transition to K activities to support seamless child and family transitions.</t>
  </si>
  <si>
    <t>Social and Emotional Competence
and Confidence</t>
  </si>
  <si>
    <t>Current Performance Status on
Effective Partnership and Collaboration</t>
  </si>
  <si>
    <t>Current Performance Status on
Well-designed Professional Development</t>
  </si>
  <si>
    <t>Current Performance Status on
Provision of High Quality and Responsive Learning Environments</t>
  </si>
  <si>
    <t>Leadership Team Functions
Staff</t>
  </si>
  <si>
    <r>
      <rPr>
        <sz val="10"/>
        <color theme="1"/>
        <rFont val="Symbol"/>
        <family val="1"/>
        <charset val="2"/>
      </rPr>
      <t xml:space="preserve">· </t>
    </r>
    <r>
      <rPr>
        <sz val="10"/>
        <color theme="1"/>
        <rFont val="Palatino Linotype"/>
        <family val="1"/>
      </rPr>
      <t>Leadership Team Membership</t>
    </r>
  </si>
  <si>
    <r>
      <rPr>
        <sz val="10"/>
        <color theme="1"/>
        <rFont val="Symbol"/>
        <family val="1"/>
        <charset val="2"/>
      </rPr>
      <t>·</t>
    </r>
    <r>
      <rPr>
        <sz val="13"/>
        <color theme="1"/>
        <rFont val="Palatino Linotype"/>
        <family val="1"/>
      </rPr>
      <t xml:space="preserve"> </t>
    </r>
    <r>
      <rPr>
        <sz val="10"/>
        <color theme="1"/>
        <rFont val="Palatino Linotype"/>
        <family val="1"/>
      </rPr>
      <t>Early Childhood Community-Based Partners</t>
    </r>
  </si>
  <si>
    <r>
      <rPr>
        <sz val="10"/>
        <color theme="1"/>
        <rFont val="Symbol"/>
        <family val="1"/>
        <charset val="2"/>
      </rPr>
      <t>·</t>
    </r>
    <r>
      <rPr>
        <sz val="13"/>
        <color theme="1"/>
        <rFont val="Palatino Linotype"/>
        <family val="1"/>
      </rPr>
      <t xml:space="preserve"> </t>
    </r>
    <r>
      <rPr>
        <sz val="10"/>
        <color theme="1"/>
        <rFont val="Palatino Linotype"/>
        <family val="1"/>
      </rPr>
      <t>Identification of Staff Need</t>
    </r>
  </si>
  <si>
    <r>
      <rPr>
        <sz val="10"/>
        <color theme="1"/>
        <rFont val="Symbol"/>
        <family val="1"/>
        <charset val="2"/>
      </rPr>
      <t>·</t>
    </r>
    <r>
      <rPr>
        <sz val="13"/>
        <color theme="1"/>
        <rFont val="Palatino Linotype"/>
        <family val="1"/>
      </rPr>
      <t xml:space="preserve"> </t>
    </r>
    <r>
      <rPr>
        <sz val="10"/>
        <color theme="1"/>
        <rFont val="Palatino Linotype"/>
        <family val="1"/>
      </rPr>
      <t>Provision of Professional Development Supports</t>
    </r>
  </si>
  <si>
    <r>
      <rPr>
        <sz val="10"/>
        <color theme="1"/>
        <rFont val="Symbol"/>
        <family val="1"/>
        <charset val="2"/>
      </rPr>
      <t>·</t>
    </r>
    <r>
      <rPr>
        <sz val="13"/>
        <color theme="1"/>
        <rFont val="Palatino Linotype"/>
        <family val="1"/>
      </rPr>
      <t xml:space="preserve"> </t>
    </r>
    <r>
      <rPr>
        <sz val="10"/>
        <color theme="1"/>
        <rFont val="Palatino Linotype"/>
        <family val="1"/>
      </rPr>
      <t>Assessment of Learning and Implementation</t>
    </r>
  </si>
  <si>
    <t>5. Comprehensive and Functional Assessment System</t>
  </si>
  <si>
    <t>Effective Problem-Solving Process</t>
  </si>
  <si>
    <t>66. The Leadership Team has identified a systematic problem-solving process for addressing challenges in the implementation of Early MTSS.</t>
  </si>
  <si>
    <t>67. Leadership team includes teachers and families in the problem-solving process.</t>
  </si>
  <si>
    <t>Supporting Evidence for Effective Problem-Solving Process</t>
  </si>
  <si>
    <t>Data-based Decision Making</t>
  </si>
  <si>
    <t>68. Data are used for ongoing monitoring, problem solving, ensuring child response to intervention, and program improvement.</t>
  </si>
  <si>
    <t>69. Data is reliable, built into routines, and collected at specified intervals.</t>
  </si>
  <si>
    <t>72. Teachers and administrators understand the different purposes and uses for assessment, including screening, diagnostic assessment, monitoring and program evaluation.</t>
  </si>
  <si>
    <t>74. There is an effective, efficient and collaborative process for addressing identified issues.</t>
  </si>
  <si>
    <t>73.    Data are collected and summarized, including:
73a. Child Data, including appropriate screening</t>
  </si>
  <si>
    <t>Promotes Ongoing Improvement</t>
  </si>
  <si>
    <t>Supporting Evidence for Promotes Ongoing Improvement</t>
  </si>
  <si>
    <t>75b. State and regional stakeholders</t>
  </si>
  <si>
    <t>III.  Well-designed Professional Development:</t>
  </si>
  <si>
    <t>IV.  Provision of High Quality and Responsive Learning Environments:</t>
  </si>
  <si>
    <t>V.  Comprehensive and Functional Assessment System:</t>
  </si>
  <si>
    <t>76b. Teacher/home visitor implementation (e.g., TPOT)</t>
  </si>
  <si>
    <t>76c. Program outcomes for early MTSS (e.g., System Inventory).</t>
  </si>
  <si>
    <t>77. An Implementation Plan is updated/revised as needed based on ongoing data.</t>
  </si>
  <si>
    <t>78. For the purposes of decision making, continuous quality improvement at the program and policy level, and sustainability, the Leadership Team reports on systemic successes and challenges to regional and state stakeholders on an annual basis.</t>
  </si>
  <si>
    <t>79. Data are used for continuous program improvement.</t>
  </si>
  <si>
    <t>Current Performance Status on
Comprehensive and Functional Assessment System</t>
  </si>
  <si>
    <t>Effective Problem-solving Process</t>
  </si>
  <si>
    <t>Inventory Key Components and Critical Elements</t>
  </si>
  <si>
    <t>Inventory Rating (Stages of Implementation)</t>
  </si>
  <si>
    <t>Directions for Use</t>
  </si>
  <si>
    <r>
      <rPr>
        <sz val="12"/>
        <rFont val="Franklin Gothic Demi Cond"/>
        <family val="2"/>
      </rPr>
      <t xml:space="preserve">Early MTSS </t>
    </r>
    <r>
      <rPr>
        <u/>
        <sz val="12"/>
        <color rgb="FF0000FF"/>
        <rFont val="Franklin Gothic Demi Cond"/>
        <family val="2"/>
      </rPr>
      <t>Data Decision-Making Tools</t>
    </r>
    <r>
      <rPr>
        <sz val="12"/>
        <rFont val="Franklin Gothic Demi Cond"/>
        <family val="2"/>
      </rPr>
      <t xml:space="preserve"> include:</t>
    </r>
  </si>
  <si>
    <r>
      <rPr>
        <sz val="10"/>
        <rFont val="Symbol"/>
        <family val="1"/>
        <charset val="2"/>
      </rPr>
      <t>·</t>
    </r>
    <r>
      <rPr>
        <sz val="11.5"/>
        <rFont val="Palatino Linotype"/>
        <family val="1"/>
      </rPr>
      <t xml:space="preserve"> </t>
    </r>
    <r>
      <rPr>
        <u/>
        <sz val="10"/>
        <color rgb="FF0000FF"/>
        <rFont val="Palatino Linotype"/>
        <family val="1"/>
      </rPr>
      <t>Social Skills Improvement System (SSIS)</t>
    </r>
    <r>
      <rPr>
        <sz val="10"/>
        <rFont val="Palatino Linotype"/>
        <family val="1"/>
      </rPr>
      <t xml:space="preserve"> is completed by teachers for each child, it identifies children’s social skills and challenging behaviors.</t>
    </r>
  </si>
  <si>
    <r>
      <rPr>
        <sz val="10"/>
        <rFont val="Symbol"/>
        <family val="1"/>
        <charset val="2"/>
      </rPr>
      <t>·</t>
    </r>
    <r>
      <rPr>
        <sz val="11.5"/>
        <rFont val="Palatino Linotype"/>
        <family val="1"/>
      </rPr>
      <t xml:space="preserve"> </t>
    </r>
    <r>
      <rPr>
        <u/>
        <sz val="10"/>
        <color rgb="FF0000FF"/>
        <rFont val="Palatino Linotype"/>
        <family val="1"/>
      </rPr>
      <t>Early Childhood Program-Wide PBS Benchmarks of Quality (Program BoQ)</t>
    </r>
    <r>
      <rPr>
        <sz val="10"/>
        <rFont val="Palatino Linotype"/>
        <family val="1"/>
      </rPr>
      <t xml:space="preserve"> is designed to help programs evaluate their progress toward</t>
    </r>
  </si>
  <si>
    <r>
      <rPr>
        <sz val="10"/>
        <rFont val="Symbol"/>
        <family val="1"/>
        <charset val="2"/>
      </rPr>
      <t>·</t>
    </r>
    <r>
      <rPr>
        <sz val="11.5"/>
        <rFont val="Palatino Linotype"/>
        <family val="1"/>
      </rPr>
      <t xml:space="preserve"> </t>
    </r>
    <r>
      <rPr>
        <u/>
        <sz val="10"/>
        <color rgb="FF0000FF"/>
        <rFont val="Palatino Linotype"/>
        <family val="1"/>
      </rPr>
      <t>Benchmarks of Quality Cultural Responsiveness Companion Teams</t>
    </r>
    <r>
      <rPr>
        <sz val="10"/>
        <rFont val="Palatino Linotype"/>
        <family val="1"/>
      </rPr>
      <t xml:space="preserve"> may use this tool either during the initial Pyramid Model implementation</t>
    </r>
  </si>
  <si>
    <t>1e. Individuals with expertise in: social, emotional, and early learning supports.</t>
  </si>
  <si>
    <r>
      <rPr>
        <sz val="10"/>
        <rFont val="Palatino Linotype"/>
        <family val="1"/>
      </rPr>
      <t xml:space="preserve">2. The Leadership Team has support from administration* (see </t>
    </r>
    <r>
      <rPr>
        <u/>
        <sz val="10"/>
        <color rgb="FF0000FF"/>
        <rFont val="Palatino Linotype"/>
        <family val="1"/>
      </rPr>
      <t>Glossary</t>
    </r>
    <r>
      <rPr>
        <sz val="10"/>
        <rFont val="Palatino Linotype"/>
        <family val="1"/>
      </rPr>
      <t>). An administrator attends meetings and trainings, is visibly supportive and is active in problem solving to ensure the implementation and success of the Early Multi-tiered System of Supports (Early MTSS).</t>
    </r>
  </si>
  <si>
    <r>
      <rPr>
        <sz val="10"/>
        <rFont val="Palatino Linotype"/>
        <family val="1"/>
      </rPr>
      <t xml:space="preserve">10b. Functional* (see </t>
    </r>
    <r>
      <rPr>
        <u/>
        <sz val="10"/>
        <color rgb="FF0000FF"/>
        <rFont val="Palatino Linotype"/>
        <family val="1"/>
      </rPr>
      <t>Glossary</t>
    </r>
    <r>
      <rPr>
        <sz val="10"/>
        <rFont val="Palatino Linotype"/>
        <family val="1"/>
      </rPr>
      <t>) in both home and classroom settings and teachers assist families in the translation of these expectations to home.</t>
    </r>
  </si>
  <si>
    <r>
      <rPr>
        <sz val="10"/>
        <rFont val="Palatino Linotype"/>
        <family val="1"/>
      </rPr>
      <t xml:space="preserve">14. Program has well developed systems of communication that enhance effective collaboration and keep community partners* (see </t>
    </r>
    <r>
      <rPr>
        <u/>
        <sz val="10"/>
        <color rgb="FF0000FF"/>
        <rFont val="Palatino Linotype"/>
        <family val="1"/>
      </rPr>
      <t>Glossary</t>
    </r>
    <r>
      <rPr>
        <sz val="10"/>
        <rFont val="Palatino Linotype"/>
        <family val="1"/>
      </rPr>
      <t>) well informed.</t>
    </r>
  </si>
  <si>
    <t>10. The program’s staff and Leadership Team develop and establish program-wide expectations with input from families that apply to both adults and children. These expectations are:
10a. Developmentally appropriate supporting the social, emotional and learning needs of all children.</t>
  </si>
  <si>
    <t>11. All staff are actively involved both formally and informally, in providing input and feedback throughout the implementation process (e.g., coffee break with the director, focus group, suggestion box, team discussions, etc.).</t>
  </si>
  <si>
    <t>19. There are multiple mechanisms for sharing the program-wide plan with families including narrative documents, conferences, and parent meetings to ensure that all families are informed of the initiative.</t>
  </si>
  <si>
    <t>20. Family involvement in Early MTSS is supported through a variety of mechanisms including home teaching suggestions, information on supporting child development, and the outcomes of the initiative. Information is shared through a variety of formats and is translated for non-English speaking families. (e.g., meetings, home visit discussions, newsletters, open house, websites, family friendly handouts, workshops, rollout events).</t>
  </si>
  <si>
    <t>22. Professional development opportunities address how to involve and work effectively with families.</t>
  </si>
  <si>
    <t>25. Program collaborates with other agencies to provide cross agency professional development activities.</t>
  </si>
  <si>
    <t>27. Program works together with other early childhood programs to support and, if possible, implement universal early childhood initiatives (e.g., universal screening activities, Strengthening Families initiative).</t>
  </si>
  <si>
    <t>40. Staff actively participates in regional cross-agency Professional Development Communities.</t>
  </si>
  <si>
    <t>58. Teachers and program staff provide targeted social and emotional teaching to individual children or small groups of children who are at-risk for challenging behavior.</t>
  </si>
  <si>
    <t>71. Process for measuring implementation fidelity is developed, including that all participating teachers/home visitors conduct Inventory of Practices self-assessment at a minimum of 2 times/year for ongoing planning.</t>
  </si>
  <si>
    <r>
      <rPr>
        <sz val="10"/>
        <rFont val="Palatino Linotype"/>
        <family val="1"/>
      </rPr>
      <t xml:space="preserve">73d. Program Monthly Action Summary* (see </t>
    </r>
    <r>
      <rPr>
        <u/>
        <sz val="10"/>
        <color rgb="FF0000FF"/>
        <rFont val="Palatino Linotype"/>
        <family val="1"/>
      </rPr>
      <t>Glossary</t>
    </r>
    <r>
      <rPr>
        <sz val="10"/>
        <rFont val="Palatino Linotype"/>
        <family val="1"/>
      </rPr>
      <t>)</t>
    </r>
  </si>
  <si>
    <r>
      <rPr>
        <sz val="10"/>
        <rFont val="Palatino Linotype"/>
        <family val="1"/>
      </rPr>
      <t xml:space="preserve">75. Early MTSS Data (see </t>
    </r>
    <r>
      <rPr>
        <u/>
        <sz val="10"/>
        <color rgb="FF0000FF"/>
        <rFont val="Palatino Linotype"/>
        <family val="1"/>
      </rPr>
      <t>Glossary</t>
    </r>
    <r>
      <rPr>
        <sz val="10"/>
        <rFont val="Palatino Linotype"/>
        <family val="1"/>
      </rPr>
      <t xml:space="preserve"> for examples) are shared with:
75a. Program staff and families</t>
    </r>
  </si>
  <si>
    <r>
      <t>Program Name:</t>
    </r>
    <r>
      <rPr>
        <b/>
        <u/>
        <sz val="10"/>
        <color theme="1"/>
        <rFont val="Palatino Linotype"/>
        <family val="1"/>
      </rPr>
      <t xml:space="preserve"> </t>
    </r>
  </si>
  <si>
    <r>
      <t xml:space="preserve">Completed by: </t>
    </r>
    <r>
      <rPr>
        <b/>
        <u/>
        <sz val="10"/>
        <color theme="1"/>
        <rFont val="Palatino Linotype"/>
        <family val="1"/>
      </rPr>
      <t xml:space="preserve"> </t>
    </r>
  </si>
  <si>
    <t>Supervisory Union/School District:</t>
  </si>
  <si>
    <t>9. All teachers agree to participate in developing and implementing program-wide Early MTSS to address the social, emotional and learning needs of all children.</t>
  </si>
  <si>
    <t>Snyder, P. &amp; Hemmeter, M. L. (10/18/2013) Using Practice-based Coaching to Ensure Fidelity of Implementation. Presentation at the</t>
  </si>
  <si>
    <r>
      <t>33. The Leadership Team develops a plan for coaching, including a rationale for coaching and logistics (e.g.</t>
    </r>
    <r>
      <rPr>
        <sz val="10"/>
        <color rgb="FFFF0000"/>
        <rFont val="Palatino Linotype"/>
        <family val="1"/>
      </rPr>
      <t>,</t>
    </r>
    <r>
      <rPr>
        <sz val="10"/>
        <color theme="1"/>
        <rFont val="Palatino Linotype"/>
        <family val="1"/>
      </rPr>
      <t xml:space="preserve"> when, where, with whom).</t>
    </r>
  </si>
  <si>
    <t>for children. Zero to Three, pp. 11-18.</t>
  </si>
  <si>
    <t>(Program Administrator Definition and Competencies, NAEYC, 2005)</t>
  </si>
  <si>
    <t>infant/toddler classrooms.</t>
  </si>
  <si>
    <t>incidents that are not developmentally normative or are a cause of concern to the teacher.</t>
  </si>
  <si>
    <t>sustainable over time.</t>
  </si>
  <si>
    <t>implementing the Pyramid Model program-wide.</t>
  </si>
  <si>
    <t xml:space="preserve">implementation to build cultural responsiveness into systems from the beginning or after initial implementation to enhance equity within </t>
  </si>
  <si>
    <t>48. Programs continue to actively participate in the appropriate state Professional Development agency to insure high quality programming (e.g., Step Ahead Recognition System (STARS), Northern Lights Registry, Bright Futures Information System (BFIS), Children’s Integrated Services, School District Professional Development).</t>
  </si>
  <si>
    <t>62c. Strategies for responding to challenging behavior in the classroom or in the home are developed and shared.</t>
  </si>
  <si>
    <t>62b. Teachers/home visitors use evidence-based approaches to respond to challenging behavior in a manner that is developmentally appropriate and teaches the child the expected behavior.</t>
  </si>
  <si>
    <r>
      <rPr>
        <sz val="10"/>
        <rFont val="Palatino Linotype"/>
        <family val="1"/>
      </rPr>
      <t xml:space="preserve">73c. Behavior Incident Report (BIR)* (see </t>
    </r>
    <r>
      <rPr>
        <u/>
        <sz val="10"/>
        <color rgb="FF0000FF"/>
        <rFont val="Palatino Linotype"/>
        <family val="1"/>
      </rPr>
      <t>Data Decision-Making Tools</t>
    </r>
    <r>
      <rPr>
        <sz val="10"/>
        <rFont val="Palatino Linotype"/>
        <family val="1"/>
      </rPr>
      <t>)</t>
    </r>
  </si>
  <si>
    <r>
      <rPr>
        <sz val="10"/>
        <rFont val="Palatino Linotype"/>
        <family val="1"/>
      </rPr>
      <t xml:space="preserve">76. There is a process for measuring:
76a. Child (e.g., SSIS, see </t>
    </r>
    <r>
      <rPr>
        <u/>
        <sz val="10"/>
        <color rgb="FF0000FF"/>
        <rFont val="Palatino Linotype"/>
        <family val="1"/>
      </rPr>
      <t>Data Decision-Making Tools</t>
    </r>
    <r>
      <rPr>
        <sz val="10"/>
        <rFont val="Palatino Linotype"/>
        <family val="1"/>
      </rPr>
      <t>)</t>
    </r>
  </si>
  <si>
    <r>
      <rPr>
        <sz val="10"/>
        <rFont val="Palatino Linotype"/>
        <family val="1"/>
      </rPr>
      <t xml:space="preserve">1d. Early MTSS Practice-based Coaches* and System Coaches* (see </t>
    </r>
    <r>
      <rPr>
        <u/>
        <sz val="10"/>
        <color rgb="FF0000FF"/>
        <rFont val="Palatino Linotype"/>
        <family val="1"/>
      </rPr>
      <t>Glossary</t>
    </r>
    <r>
      <rPr>
        <sz val="10"/>
        <rFont val="Palatino Linotype"/>
        <family val="1"/>
      </rPr>
      <t>)</t>
    </r>
  </si>
  <si>
    <r>
      <t xml:space="preserve">I.  Strong </t>
    </r>
    <r>
      <rPr>
        <b/>
        <sz val="10"/>
        <rFont val="Palatino Linotype"/>
        <family val="1"/>
      </rPr>
      <t>Systemic</t>
    </r>
    <r>
      <rPr>
        <b/>
        <sz val="10"/>
        <color theme="1"/>
        <rFont val="Palatino Linotype"/>
        <family val="1"/>
      </rPr>
      <t xml:space="preserve"> Support:</t>
    </r>
  </si>
  <si>
    <r>
      <rPr>
        <sz val="10"/>
        <rFont val="Symbol"/>
        <family val="1"/>
        <charset val="2"/>
      </rPr>
      <t xml:space="preserve">· </t>
    </r>
    <r>
      <rPr>
        <sz val="10"/>
        <rFont val="Palatino Linotype"/>
        <family val="1"/>
      </rPr>
      <t>Staff Commitment</t>
    </r>
  </si>
  <si>
    <r>
      <rPr>
        <sz val="10"/>
        <rFont val="Symbol"/>
        <family val="1"/>
        <charset val="2"/>
      </rPr>
      <t xml:space="preserve">· </t>
    </r>
    <r>
      <rPr>
        <sz val="10"/>
        <rFont val="Palatino Linotype"/>
        <family val="1"/>
      </rPr>
      <t>Leadership Team Functions</t>
    </r>
  </si>
  <si>
    <t>II.  Effective Partnership and Collaboration:</t>
  </si>
  <si>
    <r>
      <rPr>
        <sz val="10"/>
        <rFont val="Symbol"/>
        <family val="1"/>
        <charset val="2"/>
      </rPr>
      <t>·</t>
    </r>
    <r>
      <rPr>
        <sz val="13"/>
        <rFont val="Palatino Linotype"/>
        <family val="1"/>
      </rPr>
      <t xml:space="preserve"> </t>
    </r>
    <r>
      <rPr>
        <sz val="10"/>
        <rFont val="Palatino Linotype"/>
        <family val="1"/>
      </rPr>
      <t>Early Learning (Literacy) Confidence and Competence</t>
    </r>
  </si>
  <si>
    <r>
      <rPr>
        <sz val="10"/>
        <rFont val="Symbol"/>
        <family val="1"/>
        <charset val="2"/>
      </rPr>
      <t>·</t>
    </r>
    <r>
      <rPr>
        <sz val="13"/>
        <rFont val="Palatino Linotype"/>
        <family val="1"/>
      </rPr>
      <t xml:space="preserve"> </t>
    </r>
    <r>
      <rPr>
        <sz val="10"/>
        <rFont val="Palatino Linotype"/>
        <family val="1"/>
      </rPr>
      <t xml:space="preserve">Early Learning (Numeracy) Confidence and Competence </t>
    </r>
  </si>
  <si>
    <r>
      <rPr>
        <b/>
        <sz val="10"/>
        <rFont val="Palatino Linotype"/>
        <family val="1"/>
      </rPr>
      <t xml:space="preserve">0. Not Yet </t>
    </r>
    <r>
      <rPr>
        <sz val="10"/>
        <rFont val="Palatino Linotype"/>
        <family val="1"/>
      </rPr>
      <t>– Activity i</t>
    </r>
    <r>
      <rPr>
        <sz val="10"/>
        <color theme="1"/>
        <rFont val="Palatino Linotype"/>
        <family val="1"/>
      </rPr>
      <t>s not currently part of the program’s implementation plan and/or program is exploring its adoption.</t>
    </r>
  </si>
  <si>
    <r>
      <rPr>
        <b/>
        <sz val="10"/>
        <rFont val="Palatino Linotype"/>
        <family val="1"/>
      </rPr>
      <t>1. Developing</t>
    </r>
    <r>
      <rPr>
        <sz val="10"/>
        <rFont val="Palatino Linotype"/>
        <family val="1"/>
      </rPr>
      <t xml:space="preserve"> – Progr</t>
    </r>
    <r>
      <rPr>
        <sz val="10"/>
        <color theme="1"/>
        <rFont val="Palatino Linotype"/>
        <family val="1"/>
      </rPr>
      <t>am is currently accessing resources and developing a plan to implement this activity.</t>
    </r>
  </si>
  <si>
    <r>
      <t xml:space="preserve">Education, Children’s Integrated Services (e.g., Early Intervention), Building Bright Futures </t>
    </r>
    <r>
      <rPr>
        <sz val="10"/>
        <rFont val="Palatino Linotype"/>
        <family val="1"/>
      </rPr>
      <t>(BFF)</t>
    </r>
    <r>
      <rPr>
        <sz val="10"/>
        <color theme="1"/>
        <rFont val="Palatino Linotype"/>
        <family val="1"/>
      </rPr>
      <t xml:space="preserve"> and Early MTSS.</t>
    </r>
  </si>
  <si>
    <r>
      <rPr>
        <b/>
        <sz val="10"/>
        <color theme="1"/>
        <rFont val="Palatino Linotype"/>
        <family val="1"/>
      </rPr>
      <t>Practice-Based Coach (PBC)</t>
    </r>
    <r>
      <rPr>
        <sz val="10"/>
        <color theme="1"/>
        <rFont val="Palatino Linotype"/>
        <family val="1"/>
      </rPr>
      <t xml:space="preserve"> is an individual who has successfully completed Early MTSS Practice-based Coach training in order to support the early</t>
    </r>
  </si>
  <si>
    <r>
      <t xml:space="preserve">childhood practitioner’s use of </t>
    </r>
    <r>
      <rPr>
        <sz val="10"/>
        <rFont val="Palatino Linotype"/>
        <family val="1"/>
      </rPr>
      <t xml:space="preserve">evidence-based </t>
    </r>
    <r>
      <rPr>
        <sz val="10"/>
        <color theme="1"/>
        <rFont val="Palatino Linotype"/>
        <family val="1"/>
      </rPr>
      <t>practices, leading to positive outcomes for each and every child and their families. Practice-based</t>
    </r>
  </si>
  <si>
    <r>
      <rPr>
        <b/>
        <sz val="10"/>
        <color theme="1"/>
        <rFont val="Palatino Linotype"/>
        <family val="1"/>
      </rPr>
      <t>System-Based Coach</t>
    </r>
    <r>
      <rPr>
        <sz val="10"/>
        <color theme="1"/>
        <rFont val="Palatino Linotype"/>
        <family val="1"/>
      </rPr>
      <t xml:space="preserve"> – provides dynamic support and facilitation to help build and maintain the internal capacity of the early education program </t>
    </r>
  </si>
  <si>
    <t xml:space="preserve">Purpose of Early MTSS System Inventory </t>
  </si>
  <si>
    <r>
      <t xml:space="preserve">The Early MTSS System Inventory is grounded in the science of implementation, which bridges the gap between </t>
    </r>
    <r>
      <rPr>
        <sz val="10"/>
        <rFont val="Palatino Linotype"/>
        <family val="1"/>
      </rPr>
      <t>evidence-based p</t>
    </r>
    <r>
      <rPr>
        <sz val="10"/>
        <color theme="1"/>
        <rFont val="Palatino Linotype"/>
        <family val="1"/>
      </rPr>
      <t>ractice (EBP) and</t>
    </r>
  </si>
  <si>
    <r>
      <rPr>
        <sz val="10"/>
        <color theme="1"/>
        <rFont val="Symbol"/>
        <family val="1"/>
        <charset val="2"/>
      </rPr>
      <t xml:space="preserve">· </t>
    </r>
    <r>
      <rPr>
        <sz val="10"/>
        <color theme="1"/>
        <rFont val="Palatino Linotype"/>
        <family val="1"/>
      </rPr>
      <t>Benefit and promote positve outcomes for each and every child and their families.</t>
    </r>
  </si>
  <si>
    <r>
      <t xml:space="preserve">7. Team ensures that staff and resources are </t>
    </r>
    <r>
      <rPr>
        <sz val="10"/>
        <rFont val="Palatino Linotype"/>
        <family val="1"/>
      </rPr>
      <t>(re)allocated</t>
    </r>
    <r>
      <rPr>
        <sz val="10"/>
        <color theme="1"/>
        <rFont val="Palatino Linotype"/>
        <family val="1"/>
      </rPr>
      <t>, utilized, and supported to optimize implementation of Early MTSS.</t>
    </r>
  </si>
  <si>
    <t>23a. Families are active participants in decision making and planning for their child in a meaningful and proactive way.</t>
  </si>
  <si>
    <t>24. Program actively participates in the regional Building Bright Futures (BBF) Council.</t>
  </si>
  <si>
    <t>Transitions</t>
  </si>
  <si>
    <r>
      <t xml:space="preserve">44. A data-driven coaching model is used to assist classroom </t>
    </r>
    <r>
      <rPr>
        <sz val="10"/>
        <rFont val="Palatino Linotype"/>
        <family val="1"/>
      </rPr>
      <t>teachers</t>
    </r>
    <r>
      <rPr>
        <sz val="10"/>
        <color theme="1"/>
        <rFont val="Palatino Linotype"/>
        <family val="1"/>
      </rPr>
      <t xml:space="preserve"> with implementing Early MTSS practices to fidelity.</t>
    </r>
  </si>
  <si>
    <t>45. Practice-based coaches use ongoing and multiple sources of data to provide feedback to practitioners on Early MTSS evidence-based practices.</t>
  </si>
  <si>
    <t>49. Teachers have high expectations* that are developmentally appropriate for each and every child.</t>
  </si>
  <si>
    <r>
      <t xml:space="preserve">50. </t>
    </r>
    <r>
      <rPr>
        <sz val="10"/>
        <rFont val="Palatino Linotype"/>
        <family val="1"/>
      </rPr>
      <t>Teachers</t>
    </r>
    <r>
      <rPr>
        <sz val="10"/>
        <color rgb="FFFF0000"/>
        <rFont val="Palatino Linotype"/>
        <family val="1"/>
      </rPr>
      <t xml:space="preserve"> </t>
    </r>
    <r>
      <rPr>
        <sz val="10"/>
        <color theme="1"/>
        <rFont val="Palatino Linotype"/>
        <family val="1"/>
      </rPr>
      <t>are knowledgeable about developmentally appropriate social and emotional needs of infants, toddlers and preschoolers.</t>
    </r>
  </si>
  <si>
    <r>
      <t xml:space="preserve">53. </t>
    </r>
    <r>
      <rPr>
        <sz val="10"/>
        <rFont val="Palatino Linotype"/>
        <family val="1"/>
      </rPr>
      <t>Teachers</t>
    </r>
    <r>
      <rPr>
        <sz val="10"/>
        <color theme="1"/>
        <rFont val="Palatino Linotype"/>
        <family val="1"/>
      </rPr>
      <t xml:space="preserve"> recognize that relationships are the foundations of learning, and therefore use strategies that build and sustain positive relationships with children, each other, and families throughout their interactions on a daily basis.</t>
    </r>
  </si>
  <si>
    <r>
      <t xml:space="preserve">63. The program has developed a process for problem solving with others (teachers/home visitors/families) around challenging behavior. </t>
    </r>
    <r>
      <rPr>
        <sz val="10"/>
        <rFont val="Palatino Linotype"/>
        <family val="1"/>
      </rPr>
      <t xml:space="preserve">Teachers </t>
    </r>
    <r>
      <rPr>
        <sz val="10"/>
        <color theme="1"/>
        <rFont val="Palatino Linotype"/>
        <family val="1"/>
      </rPr>
      <t>can identify a process that may be used to gain support in developing ideas for addressing challenging behavior within the classroom (e.g., peer-support, classroom mentor meeting, or brainstorming session) and in the home.</t>
    </r>
  </si>
  <si>
    <t>Score</t>
  </si>
  <si>
    <t>1. Strong Systemic Support (SSS)</t>
  </si>
  <si>
    <t>decision making and utilizes it as well as community resources to support implementation of the activity.</t>
  </si>
  <si>
    <r>
      <rPr>
        <b/>
        <sz val="10"/>
        <rFont val="Palatino Linotype"/>
        <family val="1"/>
      </rPr>
      <t xml:space="preserve">2. Implementing </t>
    </r>
    <r>
      <rPr>
        <sz val="10"/>
        <rFont val="Palatino Linotype"/>
        <family val="1"/>
      </rPr>
      <t>– Program is currently implementing the activity as outlined in the Early MTSS Action Plan; program uses ongoing data in</t>
    </r>
  </si>
  <si>
    <t>focused on effectiveness and makes adjustments with the necessary resources to ensure implmentation of the practice to fidelity, and ultimate</t>
  </si>
  <si>
    <t>sustainability.</t>
  </si>
  <si>
    <t xml:space="preserve">   implementation,</t>
  </si>
  <si>
    <t xml:space="preserve">   over time,</t>
  </si>
  <si>
    <r>
      <rPr>
        <sz val="10"/>
        <rFont val="Palatino Linotype"/>
        <family val="1"/>
      </rPr>
      <t xml:space="preserve">about VTmtss click </t>
    </r>
    <r>
      <rPr>
        <u/>
        <sz val="10"/>
        <color rgb="FF0000FF"/>
        <rFont val="Palatino Linotype"/>
        <family val="1"/>
      </rPr>
      <t>here</t>
    </r>
    <r>
      <rPr>
        <sz val="10"/>
        <rFont val="Palatino Linotype"/>
        <family val="1"/>
      </rPr>
      <t>.</t>
    </r>
  </si>
  <si>
    <t>that would support the program’s movement through the Inventory’s Implementation stages.</t>
  </si>
  <si>
    <r>
      <rPr>
        <sz val="10"/>
        <rFont val="Palatino Linotype"/>
        <family val="1"/>
      </rPr>
      <t xml:space="preserve">Team. Initially, the completion of the Early MTSS System Inventory may be facilitated by an Early MTSS Systems Coach * (see </t>
    </r>
    <r>
      <rPr>
        <u/>
        <sz val="10"/>
        <color rgb="FF0000FF"/>
        <rFont val="Palatino Linotype"/>
        <family val="1"/>
      </rPr>
      <t>Glossary</t>
    </r>
    <r>
      <rPr>
        <sz val="10"/>
        <rFont val="Palatino Linotype"/>
        <family val="1"/>
      </rPr>
      <t>)</t>
    </r>
  </si>
  <si>
    <t>to implement Vermont’s Early Multi-tiered System of Supports (VT Early MTSS).</t>
  </si>
  <si>
    <r>
      <rPr>
        <b/>
        <sz val="10"/>
        <rFont val="Palatino Linotype"/>
        <family val="1"/>
      </rPr>
      <t xml:space="preserve">Transitions, </t>
    </r>
    <r>
      <rPr>
        <sz val="10"/>
        <rFont val="Palatino Linotype"/>
        <family val="1"/>
      </rPr>
      <t>for the purpose of this document, is defined as transition between routines and activities, programs, across environments in addition</t>
    </r>
  </si>
  <si>
    <t>to grade to grade transitions.</t>
  </si>
  <si>
    <t xml:space="preserve"> the key components of Early MTSS and develop an implementation plan so that Early MTSS initiatives are implemented with fidelity and are</t>
  </si>
  <si>
    <t>Supporting Evidence for Early Childhood Community-based Partners</t>
  </si>
  <si>
    <t>62. Program-wide procedures for responding to challenging behavior are developed and ensure:
62a. All staff are trained in the responsive use of evidence-based developmentally appropriate practices to address social and emotional needs at tier 3.</t>
  </si>
  <si>
    <t>70. The Leadership Team uses all early MTSS data to inform decision making, support continued quality improvement and keep program staff focused on desired outcomes.</t>
  </si>
  <si>
    <t>high-fidelity implementation of that practice. Early MTSS Leadership Teams, may with the support of an Early MTSS System Coach, track progress</t>
  </si>
  <si>
    <t xml:space="preserve">utilizing the stages of implementation (i.e., development or installation, implementation (initial and full) and sustainability). Activities related to </t>
  </si>
  <si>
    <t xml:space="preserve">program-wide level. </t>
  </si>
  <si>
    <r>
      <rPr>
        <b/>
        <sz val="10"/>
        <rFont val="Palatino Linotype"/>
        <family val="1"/>
      </rPr>
      <t>3. Sustaining</t>
    </r>
    <r>
      <rPr>
        <sz val="10"/>
        <rFont val="Palatino Linotype"/>
        <family val="1"/>
      </rPr>
      <t xml:space="preserve"> – Practice is ful</t>
    </r>
    <r>
      <rPr>
        <sz val="10"/>
        <color theme="1"/>
        <rFont val="Palatino Linotype"/>
        <family val="1"/>
      </rPr>
      <t>ly implemented to fidelity, is a high expectation of the program, and is embedded into policies and procedures. It is</t>
    </r>
  </si>
  <si>
    <t xml:space="preserve">ensure the implementation of evidence-based practices to fidelity and sustainability. </t>
  </si>
  <si>
    <t>73b. TPOT*, TPITOS*, Home-based (when available)</t>
  </si>
  <si>
    <t>4d. Where appropriate the Early MTSS Implementation Plan is fully integrated into broader program improvement plans.</t>
  </si>
  <si>
    <t>The Early MTSS System Inventory intentionally aligns with the five key components as described in the VTmtss Field Guide. To learn more</t>
  </si>
  <si>
    <r>
      <rPr>
        <sz val="10"/>
        <color theme="1"/>
        <rFont val="Symbol"/>
        <family val="1"/>
        <charset val="2"/>
      </rPr>
      <t>·</t>
    </r>
    <r>
      <rPr>
        <sz val="11.5"/>
        <color theme="1"/>
        <rFont val="Palatino Linotype"/>
        <family val="1"/>
      </rPr>
      <t xml:space="preserve"> </t>
    </r>
    <r>
      <rPr>
        <sz val="10"/>
        <color theme="1"/>
        <rFont val="Palatino Linotype"/>
        <family val="1"/>
      </rPr>
      <t>Transitions</t>
    </r>
  </si>
  <si>
    <r>
      <rPr>
        <sz val="10"/>
        <rFont val="Symbol"/>
        <family val="1"/>
        <charset val="2"/>
      </rPr>
      <t>·</t>
    </r>
    <r>
      <rPr>
        <sz val="11.5"/>
        <color rgb="FF0000FF"/>
        <rFont val="Palatino Linotype"/>
        <family val="1"/>
      </rPr>
      <t xml:space="preserve"> </t>
    </r>
    <r>
      <rPr>
        <u/>
        <sz val="10"/>
        <color rgb="FF0000FF"/>
        <rFont val="Palatino Linotype"/>
        <family val="1"/>
      </rPr>
      <t>Early MTSS System Inventory</t>
    </r>
    <r>
      <rPr>
        <sz val="10"/>
        <rFont val="Palatino Linotype"/>
        <family val="1"/>
      </rPr>
      <t xml:space="preserve"> is used by a public school or private PreK Leadership/Administrative Team to assess the program’s ability to adopt</t>
    </r>
  </si>
  <si>
    <t>This cell is intentionally left blank.</t>
  </si>
  <si>
    <t>Instructions</t>
  </si>
  <si>
    <t xml:space="preserve"> </t>
  </si>
  <si>
    <t xml:space="preserve">Add Evidence under the “Supporting Evidence” section for each indicator within each of the five component areas. </t>
  </si>
  <si>
    <t>Leadership Teams determine ratings (0, 1, 2, or 3 as defined below) for each indicator within each of the five component areas.</t>
  </si>
  <si>
    <t xml:space="preserve">Once indicator ratings and rationale have been completed for for one or more components, sinformation will populate a "Summary of </t>
  </si>
  <si>
    <t>Performance Status." At this point teams will review and identify systemic strengths and gaps, and determine priorities and list those in the</t>
  </si>
  <si>
    <t xml:space="preserve"> "Priority Areas" section.  </t>
  </si>
  <si>
    <t>The next step in this process is for Leadership Teams to utilize Systems Inventory results and carry over team priorities to the Early MTSS Action</t>
  </si>
  <si>
    <t xml:space="preserve">Planning Tool for continous improvement planning and implementation. </t>
  </si>
  <si>
    <t>through home visitation or consultation, including Early Head Start and Early Intervention.</t>
  </si>
  <si>
    <r>
      <rPr>
        <b/>
        <sz val="10"/>
        <rFont val="Palatino Linotype"/>
        <family val="1"/>
      </rPr>
      <t xml:space="preserve">For questions, contact </t>
    </r>
    <r>
      <rPr>
        <b/>
        <u/>
        <sz val="10"/>
        <color rgb="FF0000FF"/>
        <rFont val="Palatino Linotype"/>
        <family val="1"/>
      </rPr>
      <t>aoe.upk@vermont.gov</t>
    </r>
    <r>
      <rPr>
        <b/>
        <sz val="10"/>
        <rFont val="Palatino Linotype"/>
        <family val="1"/>
      </rPr>
      <t>.</t>
    </r>
  </si>
  <si>
    <r>
      <rPr>
        <sz val="10"/>
        <rFont val="Palatino Linotype"/>
        <family val="1"/>
      </rPr>
      <t xml:space="preserve">The Vermont Early MTSS System Inventory is to be used by Early Education programs* (see </t>
    </r>
    <r>
      <rPr>
        <u/>
        <sz val="10"/>
        <color rgb="FF0000FF"/>
        <rFont val="Palatino Linotype"/>
        <family val="1"/>
      </rPr>
      <t>Glossary</t>
    </r>
    <r>
      <rPr>
        <sz val="10"/>
        <rFont val="Palatino Linotype"/>
        <family val="1"/>
      </rPr>
      <t xml:space="preserve"> for definition) to:</t>
    </r>
  </si>
  <si>
    <r>
      <rPr>
        <sz val="10"/>
        <rFont val="Palatino Linotype"/>
        <family val="1"/>
      </rPr>
      <t xml:space="preserve">1b. Administrators* (see </t>
    </r>
    <r>
      <rPr>
        <u/>
        <sz val="10"/>
        <color rgb="FF0000FF"/>
        <rFont val="Palatino Linotype"/>
        <family val="1"/>
      </rPr>
      <t>Glossary</t>
    </r>
    <r>
      <rPr>
        <sz val="10"/>
        <rFont val="Palatino Linotype"/>
        <family val="1"/>
      </rPr>
      <t>)</t>
    </r>
  </si>
  <si>
    <r>
      <rPr>
        <sz val="10"/>
        <color theme="1"/>
        <rFont val="Symbol"/>
        <family val="1"/>
        <charset val="2"/>
      </rPr>
      <t>·</t>
    </r>
    <r>
      <rPr>
        <sz val="13"/>
        <color theme="1"/>
        <rFont val="Palatino Linotype"/>
        <family val="1"/>
      </rPr>
      <t xml:space="preserve"> </t>
    </r>
    <r>
      <rPr>
        <sz val="10"/>
        <color theme="1"/>
        <rFont val="Palatino Linotype"/>
        <family val="1"/>
      </rPr>
      <t>Develop an implementation and action plan so that Early MTSS components and evidence-based practices are implemented to fidelity and sustainable</t>
    </r>
  </si>
  <si>
    <t>sustainability are embedded throughout the System Inventory to ensure the implementation of evidence-based practices at the classroom and</t>
  </si>
  <si>
    <t xml:space="preserve">budgeting. The administrator may have different role titles depending on the program type or sponsorship of the program. Titles include: </t>
  </si>
  <si>
    <r>
      <rPr>
        <sz val="10"/>
        <rFont val="Symbol"/>
        <family val="1"/>
        <charset val="2"/>
      </rPr>
      <t>·</t>
    </r>
    <r>
      <rPr>
        <sz val="11.5"/>
        <rFont val="Palatino Linotype"/>
        <family val="1"/>
      </rPr>
      <t xml:space="preserve"> </t>
    </r>
    <r>
      <rPr>
        <u/>
        <sz val="10"/>
        <color rgb="FF0000FF"/>
        <rFont val="Palatino Linotype"/>
        <family val="1"/>
      </rPr>
      <t>Teaching Strategies Gold</t>
    </r>
    <r>
      <rPr>
        <sz val="10"/>
        <rFont val="Palatino Linotype"/>
        <family val="1"/>
      </rPr>
      <t xml:space="preserve"> is the state approved progress monitoring tool required for all Universal PreK programs.</t>
    </r>
  </si>
  <si>
    <r>
      <rPr>
        <sz val="10"/>
        <color theme="1"/>
        <rFont val="Symbol"/>
        <family val="1"/>
        <charset val="2"/>
      </rPr>
      <t>·</t>
    </r>
    <r>
      <rPr>
        <sz val="13"/>
        <color theme="1"/>
        <rFont val="Palatino Linotype"/>
        <family val="1"/>
      </rPr>
      <t xml:space="preserve"> </t>
    </r>
    <r>
      <rPr>
        <sz val="10"/>
        <color theme="1"/>
        <rFont val="Palatino Linotype"/>
        <family val="1"/>
      </rPr>
      <t>Assess readiness, and identify strengths and gaps, to promote program-wide adoption of the key components of Early MTSS, and the stages of</t>
    </r>
  </si>
  <si>
    <r>
      <rPr>
        <b/>
        <sz val="10"/>
        <rFont val="Palatino Linotype"/>
        <family val="1"/>
      </rPr>
      <t xml:space="preserve">Program/System-Wide </t>
    </r>
    <r>
      <rPr>
        <sz val="10"/>
        <rFont val="Palatino Linotype"/>
        <family val="1"/>
      </rPr>
      <t>implementation of Early MTSS refers to a systemic effort to  build capacity, which supports the infrastucture necessary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</si>
</sst>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53">
    <font>
      <sz val="11"/>
      <color theme="1"/>
      <name val="Calibri"/>
      <family val="2"/>
      <scheme val="minor"/>
    </font>
    <font>
      <b/>
      <sz val="11"/>
      <color theme="1"/>
      <name val="Calibri"/>
      <family val="2"/>
      <scheme val="minor"/>
    </font>
    <font>
      <sz val="10"/>
      <color theme="1"/>
      <name val="Symbol"/>
      <family val="1"/>
      <charset val="2"/>
    </font>
    <font>
      <sz val="11"/>
      <color theme="1"/>
      <name val="Palatino Linotype"/>
      <family val="1"/>
    </font>
    <font>
      <u/>
      <sz val="11"/>
      <color theme="10"/>
      <name val="Calibri"/>
      <family val="2"/>
      <scheme val="minor"/>
    </font>
    <font>
      <b/>
      <sz val="10"/>
      <color theme="1"/>
      <name val="Palatino Linotype"/>
      <family val="1"/>
    </font>
    <font>
      <sz val="10"/>
      <color theme="1"/>
      <name val="Palatino Linotype"/>
      <family val="1"/>
    </font>
    <font>
      <u/>
      <sz val="10"/>
      <color theme="1"/>
      <name val="Palatino Linotype"/>
      <family val="1"/>
    </font>
    <font>
      <u/>
      <sz val="10"/>
      <color theme="10"/>
      <name val="Palatino Linotype"/>
      <family val="1"/>
    </font>
    <font>
      <sz val="10"/>
      <color rgb="FFFF0000"/>
      <name val="Palatino Linotype"/>
      <family val="1"/>
    </font>
    <font>
      <sz val="13"/>
      <color theme="1"/>
      <name val="Palatino Linotype"/>
      <family val="1"/>
    </font>
    <font>
      <sz val="10"/>
      <color theme="1"/>
      <name val="Palatino Linotype"/>
      <family val="1"/>
      <charset val="2"/>
    </font>
    <font>
      <b/>
      <i/>
      <sz val="10"/>
      <color theme="1"/>
      <name val="Palatino Linotype"/>
      <family val="1"/>
    </font>
    <font>
      <b/>
      <sz val="10"/>
      <name val="Palatino Linotype"/>
      <family val="1"/>
    </font>
    <font>
      <u/>
      <sz val="10"/>
      <color rgb="FF0000FF"/>
      <name val="Palatino Linotype"/>
      <family val="1"/>
    </font>
    <font>
      <u/>
      <sz val="10"/>
      <color theme="10"/>
      <name val="Palatino Linotype"/>
      <family val="1"/>
      <charset val="2"/>
    </font>
    <font>
      <sz val="10"/>
      <name val="Palatino Linotype"/>
      <family val="1"/>
    </font>
    <font>
      <sz val="14"/>
      <color theme="1"/>
      <name val="Franklin Gothic Demi Cond"/>
      <family val="2"/>
    </font>
    <font>
      <sz val="10"/>
      <name val="Symbol"/>
      <family val="1"/>
      <charset val="2"/>
    </font>
    <font>
      <sz val="11.5"/>
      <name val="Palatino Linotype"/>
      <family val="1"/>
    </font>
    <font>
      <b/>
      <sz val="11"/>
      <color theme="1"/>
      <name val="Palatino Linotype"/>
      <family val="1"/>
    </font>
    <font>
      <sz val="10"/>
      <color theme="1"/>
      <name val="Calibri"/>
      <family val="2"/>
      <scheme val="minor"/>
    </font>
    <font>
      <b/>
      <i/>
      <sz val="10"/>
      <color theme="1"/>
      <name val="Calibri"/>
      <family val="2"/>
      <scheme val="minor"/>
    </font>
    <font>
      <b/>
      <sz val="10"/>
      <color theme="1"/>
      <name val="Calibri"/>
      <family val="2"/>
      <scheme val="minor"/>
    </font>
    <font>
      <sz val="12"/>
      <color theme="1"/>
      <name val="Franklin Gothic Demi Cond"/>
      <family val="2"/>
    </font>
    <font>
      <u/>
      <sz val="12"/>
      <color theme="10"/>
      <name val="Franklin Gothic Demi Cond"/>
      <family val="2"/>
    </font>
    <font>
      <sz val="12"/>
      <name val="Franklin Gothic Demi Cond"/>
      <family val="2"/>
    </font>
    <font>
      <u/>
      <sz val="12"/>
      <color rgb="FF0000FF"/>
      <name val="Franklin Gothic Demi Cond"/>
      <family val="2"/>
    </font>
    <font>
      <u/>
      <sz val="10"/>
      <color rgb="FF0000FF"/>
      <name val="Palatino Linotype"/>
      <family val="1"/>
      <charset val="2"/>
    </font>
    <font>
      <b/>
      <u/>
      <sz val="10"/>
      <color theme="1"/>
      <name val="Palatino Linotype"/>
      <family val="1"/>
    </font>
    <font>
      <sz val="10"/>
      <name val="Palatino Linotype"/>
      <family val="1"/>
      <charset val="2"/>
    </font>
    <font>
      <sz val="13"/>
      <name val="Palatino Linotype"/>
      <family val="1"/>
    </font>
    <font>
      <b/>
      <sz val="11"/>
      <name val="Palatino Linotype"/>
      <family val="1"/>
    </font>
    <font>
      <sz val="14"/>
      <name val="Franklin Gothic Demi Cond"/>
      <family val="2"/>
    </font>
    <font>
      <sz val="8"/>
      <name val="Calibri"/>
      <family val="2"/>
      <scheme val="minor"/>
    </font>
    <font>
      <sz val="11"/>
      <name val="Calibri"/>
      <family val="2"/>
      <scheme val="minor"/>
    </font>
    <font>
      <b/>
      <i/>
      <sz val="10"/>
      <name val="Palatino Linotype"/>
      <family val="1"/>
    </font>
    <font>
      <sz val="10"/>
      <name val="Calibri"/>
      <family val="2"/>
      <scheme val="minor"/>
    </font>
    <font>
      <b/>
      <sz val="8"/>
      <color rgb="FFFF0000"/>
      <name val="Palatino Linotype"/>
      <family val="1"/>
    </font>
    <font>
      <b/>
      <i/>
      <sz val="10"/>
      <name val="Calibri"/>
      <family val="2"/>
      <scheme val="minor"/>
    </font>
    <font>
      <b/>
      <sz val="16"/>
      <color theme="1"/>
      <name val="Franklin Gothic Demi"/>
      <family val="2"/>
    </font>
    <font>
      <sz val="11.5"/>
      <color theme="1"/>
      <name val="Palatino Linotype"/>
      <family val="1"/>
    </font>
    <font>
      <sz val="11"/>
      <color theme="0"/>
      <name val="Calibri"/>
      <family val="2"/>
      <scheme val="minor"/>
    </font>
    <font>
      <sz val="11.5"/>
      <color rgb="FF0000FF"/>
      <name val="Palatino Linotype"/>
      <family val="1"/>
    </font>
    <font>
      <sz val="12"/>
      <name val="Franklin Gothic Demi"/>
      <family val="2"/>
    </font>
    <font>
      <sz val="11"/>
      <color theme="1"/>
      <name val="Franklin Gothic Demi Cond"/>
      <family val="2"/>
    </font>
    <font>
      <sz val="10"/>
      <color theme="0"/>
      <name val="Palatino Linotype"/>
      <family val="1"/>
    </font>
    <font>
      <sz val="10"/>
      <color theme="0"/>
      <name val="Calibri"/>
      <family val="2"/>
      <scheme val="minor"/>
    </font>
    <font>
      <b/>
      <sz val="10"/>
      <color theme="0"/>
      <name val="Palatino Linotype"/>
      <family val="1"/>
    </font>
    <font>
      <b/>
      <sz val="11"/>
      <color theme="0"/>
      <name val="Palatino Linotype"/>
      <family val="1"/>
    </font>
    <font>
      <sz val="11"/>
      <color theme="0"/>
      <name val="Palatino Linotype"/>
      <family val="1"/>
    </font>
    <font>
      <b/>
      <u/>
      <sz val="10"/>
      <color theme="10"/>
      <name val="Palatino Linotype"/>
      <family val="1"/>
    </font>
    <font>
      <b/>
      <u/>
      <sz val="10"/>
      <color rgb="FF0000FF"/>
      <name val="Palatino Linotype"/>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B6DDE8"/>
        <bgColor indexed="64"/>
      </patternFill>
    </fill>
    <fill>
      <patternFill patternType="solid">
        <fgColor rgb="FFC2D59B"/>
        <bgColor indexed="64"/>
      </patternFill>
    </fill>
    <fill>
      <patternFill patternType="solid">
        <fgColor rgb="FFB2A1C7"/>
        <bgColor indexed="64"/>
      </patternFill>
    </fill>
    <fill>
      <patternFill patternType="solid">
        <fgColor rgb="FFFFFF99"/>
        <bgColor indexed="64"/>
      </patternFill>
    </fill>
    <fill>
      <patternFill patternType="solid">
        <fgColor rgb="FFF9BE8F"/>
        <bgColor indexed="64"/>
      </patternFill>
    </fill>
    <fill>
      <patternFill patternType="solid">
        <fgColor theme="2" tint="-0.89999084444715716"/>
        <bgColor indexed="64"/>
      </patternFill>
    </fill>
  </fills>
  <borders count="28">
    <border>
      <left/>
      <right/>
      <top/>
      <bottom/>
      <diagonal/>
    </border>
    <border>
      <left/>
      <right/>
      <top/>
      <bottom style="thin">
        <color auto="1"/>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rgb="FF000000"/>
      </bottom>
      <diagonal/>
    </border>
    <border>
      <left style="thin">
        <color rgb="FF000000"/>
      </left>
      <right/>
      <top style="thin">
        <color rgb="FF000000"/>
      </top>
      <bottom style="thin">
        <color rgb="FF000000"/>
      </bottom>
      <diagonal/>
    </border>
    <border>
      <left style="thin">
        <color rgb="FF000000"/>
      </left>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rgb="FF000000"/>
      </left>
      <right style="thin">
        <color auto="1"/>
      </right>
      <top style="thin">
        <color rgb="FF000000"/>
      </top>
      <bottom/>
      <diagonal/>
    </border>
    <border>
      <left style="thin">
        <color rgb="FF000000"/>
      </left>
      <right style="thin">
        <color auto="1"/>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rgb="FF000000"/>
      </right>
      <top/>
      <bottom style="thin">
        <color rgb="FF000000"/>
      </bottom>
      <diagonal/>
    </border>
    <border>
      <left style="thin">
        <color rgb="FF000000"/>
      </left>
      <right style="thin">
        <color auto="1"/>
      </right>
      <top/>
      <bottom style="thin">
        <color rgb="FF000000"/>
      </bottom>
      <diagonal/>
    </border>
  </borders>
  <cellStyleXfs count="2">
    <xf numFmtId="0" fontId="0" fillId="0" borderId="0"/>
    <xf numFmtId="0" fontId="4" fillId="0" borderId="0" applyNumberFormat="0" applyFill="0" applyBorder="0" applyAlignment="0" applyProtection="0"/>
  </cellStyleXfs>
  <cellXfs count="228">
    <xf numFmtId="0" fontId="0" fillId="0" borderId="0" xfId="0"/>
    <xf numFmtId="0" fontId="6" fillId="0" borderId="0" xfId="0" applyFont="1" applyAlignment="1">
      <alignment vertical="center"/>
    </xf>
    <xf numFmtId="0" fontId="6" fillId="0" borderId="0" xfId="0" applyFont="1"/>
    <xf numFmtId="0" fontId="5" fillId="0" borderId="0" xfId="0" applyFont="1" applyAlignment="1">
      <alignment vertical="center"/>
    </xf>
    <xf numFmtId="0" fontId="6" fillId="0" borderId="0" xfId="0" applyFont="1" applyAlignment="1">
      <alignment horizontal="left"/>
    </xf>
    <xf numFmtId="0" fontId="6" fillId="0" borderId="0" xfId="0" applyFont="1" applyAlignment="1">
      <alignment vertical="center" wrapText="1"/>
    </xf>
    <xf numFmtId="0" fontId="6" fillId="0" borderId="0" xfId="0" applyFont="1" applyAlignment="1">
      <alignment wrapText="1"/>
    </xf>
    <xf numFmtId="0" fontId="6" fillId="0" borderId="0" xfId="0" applyFont="1" applyAlignment="1">
      <alignment vertical="center"/>
    </xf>
    <xf numFmtId="0" fontId="11" fillId="0" borderId="0" xfId="0" applyFont="1" applyAlignment="1">
      <alignment vertical="center"/>
    </xf>
    <xf numFmtId="0" fontId="6" fillId="0" borderId="0" xfId="0" applyFont="1" applyAlignment="1"/>
    <xf numFmtId="0" fontId="7" fillId="0" borderId="0" xfId="0" applyFont="1" applyAlignment="1">
      <alignment vertical="center"/>
    </xf>
    <xf numFmtId="0" fontId="8" fillId="0" borderId="0" xfId="1" applyFont="1" applyAlignment="1">
      <alignment vertical="center"/>
    </xf>
    <xf numFmtId="0" fontId="7" fillId="0" borderId="0" xfId="0" applyFont="1" applyAlignment="1">
      <alignment vertical="center" wrapText="1"/>
    </xf>
    <xf numFmtId="0" fontId="15" fillId="0" borderId="0" xfId="1" applyFont="1" applyAlignment="1">
      <alignment vertical="center"/>
    </xf>
    <xf numFmtId="0" fontId="1" fillId="0" borderId="0" xfId="0" applyFont="1" applyAlignment="1">
      <alignment horizontal="center" vertical="center"/>
    </xf>
    <xf numFmtId="0" fontId="8" fillId="0" borderId="0" xfId="1" applyFont="1" applyAlignment="1">
      <alignment vertical="center" wrapText="1"/>
    </xf>
    <xf numFmtId="0" fontId="8" fillId="0" borderId="0" xfId="1" applyFont="1" applyAlignment="1">
      <alignment horizontal="center" vertical="center" wrapText="1"/>
    </xf>
    <xf numFmtId="164" fontId="6" fillId="2" borderId="1" xfId="0" applyNumberFormat="1" applyFont="1" applyFill="1" applyBorder="1"/>
    <xf numFmtId="0" fontId="16" fillId="0" borderId="0" xfId="1" applyFont="1" applyAlignment="1">
      <alignment vertical="center"/>
    </xf>
    <xf numFmtId="0" fontId="15"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vertical="center" wrapText="1"/>
    </xf>
    <xf numFmtId="0" fontId="6" fillId="0" borderId="0" xfId="0" applyFont="1" applyAlignment="1">
      <alignment vertical="center"/>
    </xf>
    <xf numFmtId="0" fontId="6" fillId="2" borderId="1" xfId="0" applyFont="1" applyFill="1" applyBorder="1"/>
    <xf numFmtId="0" fontId="0" fillId="0" borderId="0" xfId="0" applyAlignment="1">
      <alignment horizontal="center"/>
    </xf>
    <xf numFmtId="0" fontId="5" fillId="0" borderId="5" xfId="0" applyFont="1" applyBorder="1" applyAlignment="1">
      <alignment horizontal="left" vertical="top" wrapText="1"/>
    </xf>
    <xf numFmtId="0" fontId="3" fillId="0" borderId="0" xfId="0" applyFont="1"/>
    <xf numFmtId="0" fontId="20" fillId="0" borderId="3" xfId="0" applyFont="1" applyBorder="1" applyAlignment="1">
      <alignment vertical="center"/>
    </xf>
    <xf numFmtId="0" fontId="3" fillId="0" borderId="0" xfId="0" applyFont="1" applyAlignment="1">
      <alignment vertical="center"/>
    </xf>
    <xf numFmtId="0" fontId="6" fillId="2" borderId="2" xfId="0" applyFont="1" applyFill="1" applyBorder="1"/>
    <xf numFmtId="49" fontId="0" fillId="0" borderId="0" xfId="0" applyNumberFormat="1"/>
    <xf numFmtId="49" fontId="0" fillId="0" borderId="0" xfId="0" applyNumberFormat="1" applyAlignment="1"/>
    <xf numFmtId="0" fontId="3" fillId="0" borderId="0" xfId="0" applyFont="1" applyAlignment="1">
      <alignment horizontal="center" vertical="center"/>
    </xf>
    <xf numFmtId="2" fontId="3" fillId="0" borderId="3" xfId="0" applyNumberFormat="1" applyFont="1" applyBorder="1" applyAlignment="1">
      <alignment horizontal="center" vertical="center"/>
    </xf>
    <xf numFmtId="0" fontId="0" fillId="0" borderId="0" xfId="0" applyAlignment="1">
      <alignment vertical="center"/>
    </xf>
    <xf numFmtId="0" fontId="6" fillId="0" borderId="4" xfId="0" applyFont="1" applyBorder="1" applyAlignment="1">
      <alignment vertical="center" wrapText="1"/>
    </xf>
    <xf numFmtId="0" fontId="20" fillId="0" borderId="3" xfId="0" applyFont="1" applyBorder="1" applyAlignment="1">
      <alignment horizontal="center" vertical="center"/>
    </xf>
    <xf numFmtId="0" fontId="0" fillId="4" borderId="0" xfId="0" applyFill="1"/>
    <xf numFmtId="0" fontId="0" fillId="4" borderId="0" xfId="0" applyFill="1" applyAlignment="1">
      <alignment horizontal="center"/>
    </xf>
    <xf numFmtId="0" fontId="12" fillId="4" borderId="3" xfId="0" applyFont="1" applyFill="1" applyBorder="1" applyAlignment="1">
      <alignment horizontal="center" vertical="center"/>
    </xf>
    <xf numFmtId="0" fontId="0" fillId="5" borderId="0" xfId="0" applyFill="1"/>
    <xf numFmtId="0" fontId="0" fillId="5" borderId="0" xfId="0" applyFill="1" applyAlignment="1">
      <alignment horizontal="center"/>
    </xf>
    <xf numFmtId="0" fontId="20" fillId="0" borderId="3" xfId="0" applyFont="1" applyBorder="1" applyAlignment="1">
      <alignment vertical="center" wrapText="1"/>
    </xf>
    <xf numFmtId="0" fontId="17" fillId="6" borderId="0" xfId="0" applyFont="1" applyFill="1"/>
    <xf numFmtId="0" fontId="0" fillId="6" borderId="0" xfId="0" applyFill="1"/>
    <xf numFmtId="0" fontId="0" fillId="6" borderId="0" xfId="0" applyFill="1" applyAlignment="1">
      <alignment horizontal="center"/>
    </xf>
    <xf numFmtId="0" fontId="6" fillId="0" borderId="6" xfId="0" applyFont="1" applyBorder="1" applyAlignment="1">
      <alignment vertical="center" wrapText="1"/>
    </xf>
    <xf numFmtId="0" fontId="21" fillId="0" borderId="0" xfId="0" applyFont="1" applyAlignment="1">
      <alignment vertical="center"/>
    </xf>
    <xf numFmtId="0" fontId="21" fillId="3" borderId="0" xfId="0" applyFont="1" applyFill="1" applyAlignment="1">
      <alignment horizontal="center" vertical="center"/>
    </xf>
    <xf numFmtId="0" fontId="21" fillId="0" borderId="0" xfId="0" applyFont="1"/>
    <xf numFmtId="0" fontId="6" fillId="0" borderId="4" xfId="0" applyFont="1" applyBorder="1" applyAlignment="1">
      <alignment vertical="top" wrapText="1"/>
    </xf>
    <xf numFmtId="0" fontId="21" fillId="0" borderId="0" xfId="0" applyFont="1" applyAlignment="1">
      <alignment vertical="top"/>
    </xf>
    <xf numFmtId="0" fontId="6" fillId="3" borderId="6" xfId="0" applyFont="1" applyFill="1" applyBorder="1" applyAlignment="1">
      <alignment vertical="center" wrapText="1"/>
    </xf>
    <xf numFmtId="0" fontId="12" fillId="4" borderId="3" xfId="0" applyFont="1" applyFill="1" applyBorder="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center"/>
    </xf>
    <xf numFmtId="0" fontId="13" fillId="0" borderId="5" xfId="0" applyFont="1" applyBorder="1" applyAlignment="1">
      <alignment horizontal="left" vertical="top" wrapText="1"/>
    </xf>
    <xf numFmtId="0" fontId="16" fillId="3" borderId="6" xfId="0" applyFont="1" applyFill="1" applyBorder="1" applyAlignment="1">
      <alignment vertical="center" wrapText="1"/>
    </xf>
    <xf numFmtId="0" fontId="16" fillId="0" borderId="0" xfId="0" applyFont="1" applyAlignment="1">
      <alignment vertical="center"/>
    </xf>
    <xf numFmtId="0" fontId="16" fillId="3" borderId="4" xfId="0" applyFont="1" applyFill="1" applyBorder="1" applyAlignment="1">
      <alignment vertical="center" wrapText="1"/>
    </xf>
    <xf numFmtId="0" fontId="6" fillId="0" borderId="11" xfId="0" applyFont="1" applyBorder="1" applyAlignment="1">
      <alignment vertical="center" wrapText="1"/>
    </xf>
    <xf numFmtId="0" fontId="6" fillId="0" borderId="15" xfId="0" applyFont="1" applyBorder="1" applyAlignment="1">
      <alignment vertical="center" wrapText="1"/>
    </xf>
    <xf numFmtId="0" fontId="0" fillId="6" borderId="0" xfId="0" applyFill="1" applyAlignment="1">
      <alignment vertical="center"/>
    </xf>
    <xf numFmtId="0" fontId="17" fillId="7" borderId="0" xfId="0" applyFont="1" applyFill="1"/>
    <xf numFmtId="0" fontId="0" fillId="7" borderId="0" xfId="0" applyFill="1" applyAlignment="1">
      <alignment vertical="center"/>
    </xf>
    <xf numFmtId="0" fontId="0" fillId="7" borderId="0" xfId="0" applyFill="1" applyAlignment="1">
      <alignment horizontal="center"/>
    </xf>
    <xf numFmtId="0" fontId="0" fillId="7" borderId="0" xfId="0" applyFill="1"/>
    <xf numFmtId="0" fontId="13" fillId="0" borderId="5" xfId="0" applyFont="1" applyBorder="1" applyAlignment="1">
      <alignment horizontal="left" vertical="center" wrapText="1"/>
    </xf>
    <xf numFmtId="0" fontId="6" fillId="0" borderId="17" xfId="0" applyFont="1" applyBorder="1" applyAlignment="1">
      <alignment vertical="center" wrapText="1"/>
    </xf>
    <xf numFmtId="0" fontId="6" fillId="0" borderId="17" xfId="0" applyFont="1" applyBorder="1" applyAlignment="1">
      <alignment horizontal="left" vertical="center" wrapText="1"/>
    </xf>
    <xf numFmtId="0" fontId="17" fillId="8" borderId="0" xfId="0" applyFont="1" applyFill="1"/>
    <xf numFmtId="0" fontId="0" fillId="8" borderId="0" xfId="0" applyFill="1" applyAlignment="1">
      <alignment vertical="center"/>
    </xf>
    <xf numFmtId="0" fontId="0" fillId="8" borderId="0" xfId="0" applyFill="1" applyAlignment="1">
      <alignment horizontal="center"/>
    </xf>
    <xf numFmtId="0" fontId="0" fillId="8" borderId="0" xfId="0" applyFill="1"/>
    <xf numFmtId="0" fontId="20" fillId="4" borderId="3" xfId="0" applyFont="1" applyFill="1" applyBorder="1" applyAlignment="1">
      <alignment horizontal="center" vertical="center" wrapText="1"/>
    </xf>
    <xf numFmtId="0" fontId="3" fillId="9" borderId="0" xfId="0" applyFont="1" applyFill="1"/>
    <xf numFmtId="0" fontId="20" fillId="5" borderId="3"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4" fillId="0" borderId="0" xfId="0" applyFont="1" applyAlignment="1">
      <alignment vertical="top"/>
    </xf>
    <xf numFmtId="0" fontId="24" fillId="0" borderId="0" xfId="0" applyFont="1" applyAlignment="1">
      <alignment vertical="center"/>
    </xf>
    <xf numFmtId="0" fontId="25" fillId="0" borderId="0" xfId="1" applyFont="1" applyAlignment="1">
      <alignment vertical="center"/>
    </xf>
    <xf numFmtId="0" fontId="28" fillId="0" borderId="0" xfId="1" applyFont="1" applyAlignment="1">
      <alignment vertical="center"/>
    </xf>
    <xf numFmtId="0" fontId="8" fillId="0" borderId="4" xfId="1" applyFont="1" applyBorder="1" applyAlignment="1">
      <alignment vertical="center" wrapText="1"/>
    </xf>
    <xf numFmtId="0" fontId="8" fillId="0" borderId="15" xfId="1" applyFont="1" applyBorder="1" applyAlignment="1">
      <alignment vertical="center" wrapText="1"/>
    </xf>
    <xf numFmtId="0" fontId="6" fillId="0" borderId="15" xfId="0" applyFont="1" applyBorder="1" applyAlignment="1">
      <alignment vertical="center"/>
    </xf>
    <xf numFmtId="0" fontId="5" fillId="0" borderId="0" xfId="0" applyFont="1"/>
    <xf numFmtId="0" fontId="13" fillId="0" borderId="18" xfId="0" applyFont="1" applyBorder="1" applyAlignment="1">
      <alignment horizontal="left" vertical="top" wrapText="1"/>
    </xf>
    <xf numFmtId="0" fontId="30" fillId="0" borderId="0" xfId="0" applyFont="1" applyAlignment="1">
      <alignment vertical="center"/>
    </xf>
    <xf numFmtId="0" fontId="13" fillId="0" borderId="0" xfId="0" applyFont="1" applyAlignment="1">
      <alignment vertical="center"/>
    </xf>
    <xf numFmtId="0" fontId="32" fillId="0" borderId="3" xfId="0" applyFont="1" applyBorder="1" applyAlignment="1">
      <alignment vertical="center"/>
    </xf>
    <xf numFmtId="0" fontId="33" fillId="5" borderId="0" xfId="0" applyFont="1" applyFill="1"/>
    <xf numFmtId="0" fontId="32" fillId="0" borderId="3" xfId="0" applyFont="1" applyBorder="1" applyAlignment="1">
      <alignment vertical="center" wrapText="1"/>
    </xf>
    <xf numFmtId="0" fontId="16" fillId="0" borderId="15" xfId="0" applyFont="1" applyBorder="1" applyAlignment="1">
      <alignment vertical="center" wrapText="1"/>
    </xf>
    <xf numFmtId="0" fontId="21" fillId="2" borderId="3"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6" fillId="2" borderId="3" xfId="0" applyFont="1" applyFill="1" applyBorder="1" applyAlignment="1" applyProtection="1">
      <alignment horizontal="center" vertical="center" wrapText="1"/>
      <protection locked="0"/>
    </xf>
    <xf numFmtId="0" fontId="16" fillId="2" borderId="7" xfId="0" applyFont="1" applyFill="1" applyBorder="1" applyAlignment="1" applyProtection="1">
      <protection locked="0"/>
    </xf>
    <xf numFmtId="0" fontId="16" fillId="2" borderId="9" xfId="0" applyFont="1" applyFill="1" applyBorder="1" applyAlignment="1" applyProtection="1">
      <protection locked="0"/>
    </xf>
    <xf numFmtId="0" fontId="6" fillId="0" borderId="3" xfId="0" applyFont="1" applyBorder="1" applyAlignment="1">
      <alignment vertical="center" wrapText="1"/>
    </xf>
    <xf numFmtId="0" fontId="8" fillId="3" borderId="3" xfId="1" applyFont="1" applyFill="1" applyBorder="1" applyAlignment="1">
      <alignment vertical="center"/>
    </xf>
    <xf numFmtId="0" fontId="6" fillId="0" borderId="3" xfId="0" applyFont="1" applyBorder="1" applyAlignment="1">
      <alignment vertical="center"/>
    </xf>
    <xf numFmtId="0" fontId="8" fillId="0" borderId="3" xfId="1" applyFont="1" applyBorder="1" applyAlignment="1">
      <alignment vertical="center" wrapText="1"/>
    </xf>
    <xf numFmtId="0" fontId="33" fillId="4" borderId="0" xfId="0" applyFont="1" applyFill="1"/>
    <xf numFmtId="0" fontId="35" fillId="0" borderId="0" xfId="0" applyFont="1"/>
    <xf numFmtId="0" fontId="36" fillId="4" borderId="3" xfId="0" applyFont="1" applyFill="1" applyBorder="1" applyAlignment="1">
      <alignment horizontal="center" vertical="center" wrapText="1"/>
    </xf>
    <xf numFmtId="0" fontId="37" fillId="0" borderId="9" xfId="0" applyFont="1" applyBorder="1"/>
    <xf numFmtId="0" fontId="37" fillId="0" borderId="10" xfId="0" applyFont="1" applyBorder="1" applyAlignment="1">
      <alignment vertical="center"/>
    </xf>
    <xf numFmtId="0" fontId="37" fillId="0" borderId="0" xfId="0" applyFont="1"/>
    <xf numFmtId="0" fontId="6" fillId="0" borderId="0" xfId="0" applyFont="1" applyFill="1"/>
    <xf numFmtId="0" fontId="8" fillId="0" borderId="0" xfId="1" applyFont="1" applyFill="1"/>
    <xf numFmtId="0" fontId="16" fillId="0" borderId="0" xfId="0" applyFont="1" applyAlignment="1"/>
    <xf numFmtId="0" fontId="38" fillId="0" borderId="0" xfId="0" applyFont="1" applyAlignment="1">
      <alignment horizontal="center" vertical="center" wrapText="1"/>
    </xf>
    <xf numFmtId="0" fontId="5" fillId="0" borderId="1" xfId="0" applyFont="1" applyBorder="1" applyAlignment="1">
      <alignment horizontal="left"/>
    </xf>
    <xf numFmtId="0" fontId="16" fillId="0" borderId="17" xfId="0" applyFont="1" applyBorder="1" applyAlignment="1">
      <alignment vertical="center" wrapText="1"/>
    </xf>
    <xf numFmtId="0" fontId="0" fillId="3" borderId="0" xfId="0" applyFill="1"/>
    <xf numFmtId="0" fontId="16" fillId="3" borderId="16" xfId="0" applyFont="1" applyFill="1" applyBorder="1" applyAlignment="1">
      <alignment vertical="top" wrapText="1"/>
    </xf>
    <xf numFmtId="0" fontId="16" fillId="0" borderId="6" xfId="0" applyFont="1" applyBorder="1" applyAlignment="1">
      <alignment vertical="top" wrapText="1"/>
    </xf>
    <xf numFmtId="0" fontId="21" fillId="2" borderId="10" xfId="0" applyFont="1" applyFill="1" applyBorder="1" applyProtection="1">
      <protection locked="0"/>
    </xf>
    <xf numFmtId="0" fontId="21" fillId="2" borderId="12" xfId="0" applyFont="1" applyFill="1" applyBorder="1" applyProtection="1">
      <protection locked="0"/>
    </xf>
    <xf numFmtId="0" fontId="21" fillId="2" borderId="12" xfId="0" applyFont="1" applyFill="1" applyBorder="1" applyAlignment="1" applyProtection="1">
      <alignment vertical="center"/>
      <protection locked="0"/>
    </xf>
    <xf numFmtId="0" fontId="21" fillId="2" borderId="12" xfId="0" applyFont="1" applyFill="1" applyBorder="1" applyAlignment="1" applyProtection="1">
      <alignment vertical="top"/>
      <protection locked="0"/>
    </xf>
    <xf numFmtId="0" fontId="36" fillId="4" borderId="7"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4" borderId="10"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7" xfId="0" applyFont="1" applyFill="1" applyBorder="1" applyAlignment="1">
      <alignment horizontal="center" vertical="center"/>
    </xf>
    <xf numFmtId="0" fontId="12" fillId="5" borderId="10" xfId="0" applyFont="1" applyFill="1" applyBorder="1" applyAlignment="1">
      <alignment horizontal="center" vertical="center" wrapText="1"/>
    </xf>
    <xf numFmtId="0" fontId="38" fillId="3" borderId="0" xfId="0" applyFont="1" applyFill="1" applyAlignment="1">
      <alignment horizontal="center" vertical="center" wrapText="1"/>
    </xf>
    <xf numFmtId="0" fontId="21" fillId="3" borderId="0" xfId="0" applyFont="1" applyFill="1" applyAlignment="1">
      <alignment vertical="center"/>
    </xf>
    <xf numFmtId="0" fontId="13" fillId="0" borderId="19" xfId="0" applyFont="1" applyBorder="1" applyAlignment="1">
      <alignment horizontal="left" vertical="top" wrapText="1"/>
    </xf>
    <xf numFmtId="0" fontId="39" fillId="5" borderId="10" xfId="0" applyFont="1" applyFill="1" applyBorder="1" applyAlignment="1">
      <alignment horizontal="center" vertical="center" wrapText="1"/>
    </xf>
    <xf numFmtId="0" fontId="22" fillId="5" borderId="10" xfId="0" applyFont="1" applyFill="1" applyBorder="1" applyAlignment="1">
      <alignment horizontal="center" vertical="center" wrapText="1"/>
    </xf>
    <xf numFmtId="2" fontId="13" fillId="3" borderId="3" xfId="0" applyNumberFormat="1" applyFont="1" applyFill="1" applyBorder="1" applyAlignment="1">
      <alignment horizontal="center" vertical="center"/>
    </xf>
    <xf numFmtId="0" fontId="16" fillId="2" borderId="10" xfId="0" applyFont="1" applyFill="1" applyBorder="1" applyAlignment="1" applyProtection="1">
      <alignment vertical="center"/>
      <protection locked="0"/>
    </xf>
    <xf numFmtId="0" fontId="16" fillId="2" borderId="12" xfId="0" applyFont="1" applyFill="1" applyBorder="1" applyAlignment="1" applyProtection="1">
      <alignment vertical="center"/>
      <protection locked="0"/>
    </xf>
    <xf numFmtId="0" fontId="12" fillId="6" borderId="7" xfId="0" applyFont="1" applyFill="1" applyBorder="1" applyAlignment="1">
      <alignment horizontal="center" vertical="center" wrapText="1"/>
    </xf>
    <xf numFmtId="0" fontId="12" fillId="6" borderId="7" xfId="0" applyFont="1" applyFill="1" applyBorder="1" applyAlignment="1">
      <alignment vertical="center"/>
    </xf>
    <xf numFmtId="0" fontId="12" fillId="6" borderId="7" xfId="0" applyFont="1" applyFill="1" applyBorder="1" applyAlignment="1">
      <alignment horizontal="center" vertical="center"/>
    </xf>
    <xf numFmtId="0" fontId="12" fillId="6" borderId="10" xfId="0" applyFont="1" applyFill="1" applyBorder="1" applyAlignment="1">
      <alignment horizontal="center" vertical="center" wrapText="1"/>
    </xf>
    <xf numFmtId="0" fontId="6" fillId="2" borderId="10" xfId="0" applyFont="1" applyFill="1" applyBorder="1" applyProtection="1">
      <protection locked="0"/>
    </xf>
    <xf numFmtId="0" fontId="6" fillId="2" borderId="12" xfId="0" applyFont="1" applyFill="1" applyBorder="1" applyProtection="1">
      <protection locked="0"/>
    </xf>
    <xf numFmtId="0" fontId="6" fillId="2" borderId="12"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0" fontId="12" fillId="7" borderId="7" xfId="0" applyFont="1" applyFill="1" applyBorder="1" applyAlignment="1">
      <alignment horizontal="center" vertical="center" wrapText="1"/>
    </xf>
    <xf numFmtId="0" fontId="12" fillId="7" borderId="7" xfId="0" applyFont="1" applyFill="1" applyBorder="1" applyAlignment="1">
      <alignment vertical="center"/>
    </xf>
    <xf numFmtId="0" fontId="12" fillId="7" borderId="7" xfId="0" applyFont="1" applyFill="1" applyBorder="1" applyAlignment="1">
      <alignment horizontal="center" vertical="center"/>
    </xf>
    <xf numFmtId="0" fontId="12" fillId="7"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21" xfId="0" applyFont="1" applyFill="1" applyBorder="1" applyAlignment="1">
      <alignment vertical="center"/>
    </xf>
    <xf numFmtId="0" fontId="12" fillId="8" borderId="7" xfId="0" applyFont="1" applyFill="1" applyBorder="1" applyAlignment="1">
      <alignment horizontal="center" vertical="center"/>
    </xf>
    <xf numFmtId="0" fontId="12" fillId="8" borderId="10" xfId="0" applyFont="1" applyFill="1" applyBorder="1" applyAlignment="1">
      <alignment horizontal="center" vertical="center" wrapText="1"/>
    </xf>
    <xf numFmtId="0" fontId="16" fillId="2" borderId="10" xfId="0" applyFont="1" applyFill="1" applyBorder="1" applyAlignment="1" applyProtection="1">
      <protection locked="0"/>
    </xf>
    <xf numFmtId="0" fontId="13" fillId="3" borderId="3" xfId="0" applyFont="1" applyFill="1" applyBorder="1" applyAlignment="1">
      <alignment horizontal="center"/>
    </xf>
    <xf numFmtId="0" fontId="5" fillId="0" borderId="19" xfId="0" applyFont="1" applyBorder="1" applyAlignment="1">
      <alignment horizontal="right" vertical="center"/>
    </xf>
    <xf numFmtId="0" fontId="5" fillId="3" borderId="19" xfId="0" applyFont="1" applyFill="1" applyBorder="1" applyAlignment="1">
      <alignment horizontal="right" vertical="center"/>
    </xf>
    <xf numFmtId="0" fontId="20" fillId="3" borderId="7" xfId="0" applyFont="1" applyFill="1" applyBorder="1" applyAlignment="1">
      <alignment horizontal="left" vertical="center" wrapText="1"/>
    </xf>
    <xf numFmtId="0" fontId="5" fillId="3" borderId="22" xfId="0" applyFont="1" applyFill="1" applyBorder="1" applyAlignment="1">
      <alignment horizontal="right" vertical="center"/>
    </xf>
    <xf numFmtId="0" fontId="20" fillId="3" borderId="23" xfId="0" applyFont="1" applyFill="1" applyBorder="1" applyAlignment="1">
      <alignment horizontal="left" vertical="center" wrapText="1"/>
    </xf>
    <xf numFmtId="0" fontId="5" fillId="0" borderId="22" xfId="0" applyFont="1" applyBorder="1" applyAlignment="1">
      <alignment horizontal="right" vertical="center"/>
    </xf>
    <xf numFmtId="0" fontId="6" fillId="2" borderId="1" xfId="0" applyFont="1" applyFill="1" applyBorder="1" applyProtection="1">
      <protection locked="0"/>
    </xf>
    <xf numFmtId="0" fontId="16" fillId="2" borderId="2" xfId="0" applyFont="1" applyFill="1" applyBorder="1" applyProtection="1">
      <protection locked="0"/>
    </xf>
    <xf numFmtId="164" fontId="6" fillId="2" borderId="1" xfId="0" applyNumberFormat="1" applyFont="1" applyFill="1" applyBorder="1" applyProtection="1">
      <protection locked="0"/>
    </xf>
    <xf numFmtId="0" fontId="11" fillId="0" borderId="0" xfId="0" applyFont="1" applyFill="1"/>
    <xf numFmtId="0" fontId="30" fillId="0" borderId="0" xfId="1" applyFont="1" applyAlignment="1">
      <alignment vertical="center"/>
    </xf>
    <xf numFmtId="0" fontId="44" fillId="0" borderId="0" xfId="0" applyFont="1"/>
    <xf numFmtId="0" fontId="45" fillId="0" borderId="0" xfId="0" applyFont="1" applyAlignment="1">
      <alignment vertical="center"/>
    </xf>
    <xf numFmtId="0" fontId="16" fillId="0" borderId="0" xfId="0" applyFont="1"/>
    <xf numFmtId="0" fontId="46" fillId="0" borderId="0" xfId="0" applyFont="1"/>
    <xf numFmtId="0" fontId="46" fillId="0" borderId="21" xfId="0" applyFont="1" applyBorder="1" applyAlignment="1">
      <alignment vertical="center"/>
    </xf>
    <xf numFmtId="0" fontId="16" fillId="0" borderId="9" xfId="0" applyFont="1" applyBorder="1" applyAlignment="1">
      <alignment vertical="center"/>
    </xf>
    <xf numFmtId="0" fontId="46" fillId="0" borderId="10" xfId="0" applyFont="1" applyBorder="1" applyAlignment="1">
      <alignment horizontal="center" vertical="center"/>
    </xf>
    <xf numFmtId="0" fontId="47" fillId="3" borderId="0" xfId="0" applyFont="1" applyFill="1" applyAlignment="1">
      <alignment vertical="center"/>
    </xf>
    <xf numFmtId="2" fontId="48" fillId="3" borderId="8" xfId="0" applyNumberFormat="1" applyFont="1" applyFill="1" applyBorder="1" applyAlignment="1">
      <alignment horizontal="center" vertical="center"/>
    </xf>
    <xf numFmtId="0" fontId="47" fillId="0" borderId="5" xfId="0" applyFont="1" applyBorder="1"/>
    <xf numFmtId="0" fontId="47" fillId="0" borderId="5" xfId="0" applyFont="1" applyBorder="1" applyAlignment="1">
      <alignment vertical="center"/>
    </xf>
    <xf numFmtId="0" fontId="47" fillId="0" borderId="5" xfId="0" applyFont="1" applyBorder="1" applyAlignment="1">
      <alignment vertical="top"/>
    </xf>
    <xf numFmtId="0" fontId="47" fillId="0" borderId="13" xfId="0" applyFont="1" applyBorder="1" applyAlignment="1">
      <alignment vertical="center"/>
    </xf>
    <xf numFmtId="2" fontId="48" fillId="3" borderId="0" xfId="0" applyNumberFormat="1" applyFont="1" applyFill="1" applyBorder="1" applyAlignment="1">
      <alignment horizontal="center"/>
    </xf>
    <xf numFmtId="0" fontId="47" fillId="0" borderId="9" xfId="0" applyFont="1" applyBorder="1" applyAlignment="1">
      <alignment vertical="center"/>
    </xf>
    <xf numFmtId="0" fontId="47" fillId="0" borderId="10" xfId="0" applyFont="1" applyBorder="1" applyAlignment="1">
      <alignment vertical="center"/>
    </xf>
    <xf numFmtId="2" fontId="48" fillId="3" borderId="0" xfId="0" applyNumberFormat="1" applyFont="1" applyFill="1" applyBorder="1" applyAlignment="1">
      <alignment horizontal="center" vertical="center"/>
    </xf>
    <xf numFmtId="0" fontId="47" fillId="0" borderId="10" xfId="0" applyFont="1" applyBorder="1"/>
    <xf numFmtId="0" fontId="47" fillId="3" borderId="0" xfId="0" applyFont="1" applyFill="1" applyAlignment="1">
      <alignment horizontal="center"/>
    </xf>
    <xf numFmtId="0" fontId="47" fillId="0" borderId="0" xfId="0" applyFont="1"/>
    <xf numFmtId="0" fontId="42" fillId="0" borderId="10" xfId="0" applyFont="1" applyBorder="1"/>
    <xf numFmtId="0" fontId="42" fillId="3" borderId="8" xfId="0" applyFont="1" applyFill="1" applyBorder="1" applyAlignment="1">
      <alignment horizontal="center"/>
    </xf>
    <xf numFmtId="0" fontId="42" fillId="0" borderId="0" xfId="0" applyFont="1"/>
    <xf numFmtId="0" fontId="20" fillId="0" borderId="7" xfId="0" applyFont="1" applyBorder="1" applyAlignment="1">
      <alignment horizontal="left" vertical="center" wrapText="1"/>
    </xf>
    <xf numFmtId="0" fontId="42" fillId="3" borderId="20" xfId="0" applyFont="1" applyFill="1" applyBorder="1" applyAlignment="1">
      <alignment horizontal="center"/>
    </xf>
    <xf numFmtId="0" fontId="42" fillId="0" borderId="1" xfId="0" applyFont="1" applyBorder="1" applyAlignment="1">
      <alignment horizontal="left"/>
    </xf>
    <xf numFmtId="0" fontId="42" fillId="0" borderId="0" xfId="0" applyFont="1" applyAlignment="1">
      <alignment horizontal="center"/>
    </xf>
    <xf numFmtId="0" fontId="46" fillId="0" borderId="5" xfId="0" applyFont="1" applyBorder="1" applyAlignment="1">
      <alignment vertical="center"/>
    </xf>
    <xf numFmtId="0" fontId="42" fillId="3" borderId="0" xfId="0" applyFont="1" applyFill="1" applyBorder="1"/>
    <xf numFmtId="0" fontId="49" fillId="3" borderId="0" xfId="0" applyFont="1" applyFill="1" applyBorder="1" applyAlignment="1">
      <alignment horizontal="left" vertical="center" wrapText="1"/>
    </xf>
    <xf numFmtId="0" fontId="42" fillId="3" borderId="0" xfId="0" applyFont="1" applyFill="1" applyBorder="1" applyAlignment="1">
      <alignment horizontal="center"/>
    </xf>
    <xf numFmtId="0" fontId="46" fillId="0" borderId="5" xfId="0" applyFont="1" applyBorder="1"/>
    <xf numFmtId="0" fontId="42" fillId="0" borderId="0" xfId="0" applyFont="1" applyBorder="1"/>
    <xf numFmtId="0" fontId="42" fillId="0" borderId="0" xfId="0" applyFont="1" applyBorder="1" applyAlignment="1">
      <alignment horizontal="center"/>
    </xf>
    <xf numFmtId="0" fontId="48" fillId="0" borderId="14" xfId="0" applyFont="1" applyBorder="1" applyAlignment="1">
      <alignment horizontal="left" vertical="top" wrapText="1"/>
    </xf>
    <xf numFmtId="0" fontId="48" fillId="0" borderId="14" xfId="0" applyFont="1" applyBorder="1" applyAlignment="1">
      <alignment horizontal="left" vertical="center" wrapText="1"/>
    </xf>
    <xf numFmtId="0" fontId="48" fillId="0" borderId="5" xfId="0" applyFont="1" applyBorder="1" applyAlignment="1">
      <alignment horizontal="left" vertical="top" wrapText="1"/>
    </xf>
    <xf numFmtId="0" fontId="4" fillId="0" borderId="0" xfId="1"/>
    <xf numFmtId="0" fontId="50" fillId="0" borderId="0" xfId="0" applyFont="1" applyAlignment="1">
      <alignment vertical="center"/>
    </xf>
    <xf numFmtId="0" fontId="6" fillId="3" borderId="3" xfId="0" applyFont="1" applyFill="1" applyBorder="1" applyAlignment="1">
      <alignment vertical="center" wrapText="1"/>
    </xf>
    <xf numFmtId="0" fontId="16" fillId="3" borderId="3" xfId="0" applyFont="1" applyFill="1" applyBorder="1" applyAlignment="1">
      <alignment vertical="center" wrapText="1"/>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wrapText="1"/>
    </xf>
    <xf numFmtId="0" fontId="6" fillId="0" borderId="0" xfId="0" applyFont="1" applyAlignment="1">
      <alignment horizontal="left" vertical="center"/>
    </xf>
    <xf numFmtId="0" fontId="51" fillId="0" borderId="0" xfId="1" applyFont="1"/>
    <xf numFmtId="0" fontId="5" fillId="3" borderId="24" xfId="0" applyFont="1" applyFill="1" applyBorder="1" applyAlignment="1">
      <alignment horizontal="left" vertical="top" wrapText="1"/>
    </xf>
    <xf numFmtId="0" fontId="50" fillId="0" borderId="9" xfId="0" applyFont="1" applyBorder="1" applyAlignment="1">
      <alignment vertical="center"/>
    </xf>
    <xf numFmtId="0" fontId="50" fillId="0" borderId="10" xfId="0" applyFont="1" applyBorder="1" applyAlignment="1">
      <alignment vertical="center"/>
    </xf>
    <xf numFmtId="0" fontId="50" fillId="0" borderId="7" xfId="0" applyFont="1" applyBorder="1" applyAlignment="1">
      <alignment vertical="center"/>
    </xf>
    <xf numFmtId="0" fontId="50" fillId="0" borderId="20" xfId="0" applyFont="1" applyBorder="1" applyAlignment="1">
      <alignment vertical="center"/>
    </xf>
    <xf numFmtId="0" fontId="13" fillId="0" borderId="24" xfId="0" applyFont="1" applyBorder="1" applyAlignment="1">
      <alignment horizontal="left" vertical="top" wrapText="1"/>
    </xf>
    <xf numFmtId="0" fontId="13" fillId="0" borderId="24" xfId="0" applyFont="1" applyBorder="1" applyAlignment="1">
      <alignment horizontal="left" vertical="center" wrapText="1"/>
    </xf>
    <xf numFmtId="0" fontId="50" fillId="0" borderId="13" xfId="0" applyFont="1" applyBorder="1" applyAlignment="1">
      <alignment vertical="center"/>
    </xf>
    <xf numFmtId="0" fontId="46" fillId="0" borderId="13" xfId="0" applyFont="1" applyBorder="1" applyAlignment="1">
      <alignment vertical="center"/>
    </xf>
    <xf numFmtId="0" fontId="50" fillId="0" borderId="25" xfId="0" applyFont="1" applyBorder="1" applyAlignment="1">
      <alignment vertical="center"/>
    </xf>
    <xf numFmtId="0" fontId="50" fillId="0" borderId="5" xfId="0" applyFont="1" applyBorder="1" applyAlignment="1">
      <alignment vertical="center"/>
    </xf>
    <xf numFmtId="0" fontId="50" fillId="0" borderId="26" xfId="0" applyFont="1" applyBorder="1" applyAlignment="1">
      <alignment vertical="center"/>
    </xf>
    <xf numFmtId="0" fontId="20" fillId="3" borderId="27" xfId="0" applyFont="1" applyFill="1" applyBorder="1" applyAlignment="1">
      <alignment horizontal="left" vertical="center" wrapText="1"/>
    </xf>
    <xf numFmtId="0" fontId="40" fillId="0" borderId="0" xfId="0" applyFont="1" applyAlignment="1">
      <alignment horizontal="center" vertical="center"/>
    </xf>
  </cellXfs>
  <cellStyles count="2">
    <cellStyle name="Hyperlink" xfId="1" builtinId="8"/>
    <cellStyle name="Normal" xfId="0" builtinId="0"/>
  </cellStyles>
  <dxfs count="92">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dxf>
    <dxf>
      <numFmt numFmtId="30" formatCode="@"/>
    </dxf>
    <dxf>
      <numFmt numFmtId="30" formatCode="@"/>
    </dxf>
    <dxf>
      <font>
        <b val="0"/>
        <i val="0"/>
        <strike val="0"/>
        <condense val="0"/>
        <extend val="0"/>
        <outline val="0"/>
        <shadow val="0"/>
        <u val="none"/>
        <vertAlign val="baseline"/>
        <sz val="10"/>
        <color auto="1"/>
        <name val="Palatino Linotype"/>
        <family val="1"/>
        <scheme val="none"/>
      </font>
      <fill>
        <patternFill patternType="solid">
          <fgColor indexed="64"/>
          <bgColor theme="0" tint="-0.14999847407452621"/>
        </patternFill>
      </fill>
      <alignment horizontal="general" vertical="bottom" textRotation="0" wrapText="0" indent="0" justifyLastLine="0" shrinkToFit="0" readingOrder="0"/>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0"/>
        <color auto="1"/>
        <name val="Palatino Linotype"/>
        <family val="1"/>
        <scheme val="none"/>
      </font>
      <alignment horizontal="left" vertical="bottom" textRotation="0" wrapText="1" indent="0" justifyLastLine="0" shrinkToFit="0" readingOrder="0"/>
      <border diagonalUp="0" diagonalDown="0">
        <left style="thin">
          <color auto="1"/>
        </left>
        <right style="thin">
          <color rgb="FF000000"/>
        </right>
        <top/>
        <bottom/>
        <vertical/>
        <horizontal/>
      </border>
    </dxf>
    <dxf>
      <border outline="0">
        <top style="thin">
          <color auto="1"/>
        </top>
      </border>
    </dxf>
    <dxf>
      <font>
        <b val="0"/>
        <i val="0"/>
        <strike val="0"/>
        <condense val="0"/>
        <extend val="0"/>
        <outline val="0"/>
        <shadow val="0"/>
        <u val="none"/>
        <vertAlign val="baseline"/>
        <sz val="10"/>
        <color auto="1"/>
        <name val="Palatino Linotype"/>
        <family val="1"/>
        <scheme val="none"/>
      </font>
      <fill>
        <patternFill patternType="solid">
          <fgColor indexed="64"/>
          <bgColor theme="0" tint="-0.14999847407452621"/>
        </patternFill>
      </fill>
      <alignment horizontal="general" vertical="bottom" textRotation="0" wrapText="0" indent="0" justifyLastLine="0" shrinkToFit="0" readingOrder="0"/>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0"/>
        <color auto="1"/>
        <name val="Palatino Linotype"/>
        <family val="1"/>
        <scheme val="none"/>
      </font>
      <alignment horizontal="left" vertical="bottom" textRotation="0" wrapText="1" indent="0" justifyLastLine="0" shrinkToFit="0" readingOrder="0"/>
      <border diagonalUp="0" diagonalDown="0">
        <left style="thin">
          <color rgb="FF000000"/>
        </left>
        <right/>
        <top/>
        <bottom/>
        <vertical/>
        <horizontal/>
      </border>
    </dxf>
    <dxf>
      <border outline="0">
        <right style="thin">
          <color auto="1"/>
        </right>
        <top style="thin">
          <color auto="1"/>
        </top>
      </border>
    </dxf>
    <dxf>
      <font>
        <b val="0"/>
        <i val="0"/>
        <strike val="0"/>
        <condense val="0"/>
        <extend val="0"/>
        <outline val="0"/>
        <shadow val="0"/>
        <u val="none"/>
        <vertAlign val="baseline"/>
        <sz val="10"/>
        <color auto="1"/>
        <name val="Palatino Linotype"/>
        <family val="1"/>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0"/>
        <color auto="1"/>
        <name val="Palatino Linotype"/>
        <family val="1"/>
        <scheme val="none"/>
      </font>
      <alignment horizontal="left" vertical="center" textRotation="0" wrapText="1" indent="0" justifyLastLine="0" shrinkToFit="0" readingOrder="0"/>
      <border diagonalUp="0" diagonalDown="0">
        <left style="thin">
          <color auto="1"/>
        </left>
        <right style="thin">
          <color rgb="FF000000"/>
        </right>
        <top/>
        <bottom/>
        <vertical/>
        <horizontal/>
      </border>
    </dxf>
    <dxf>
      <border outline="0">
        <right style="thin">
          <color auto="1"/>
        </right>
        <top style="thin">
          <color auto="1"/>
        </top>
      </border>
    </dxf>
    <dxf>
      <font>
        <b val="0"/>
        <i val="0"/>
        <strike val="0"/>
        <condense val="0"/>
        <extend val="0"/>
        <outline val="0"/>
        <shadow val="0"/>
        <u val="none"/>
        <vertAlign val="baseline"/>
        <sz val="10"/>
        <color auto="1"/>
        <name val="Palatino Linotype"/>
        <family val="1"/>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i val="0"/>
        <strike val="0"/>
        <condense val="0"/>
        <extend val="0"/>
        <outline val="0"/>
        <shadow val="0"/>
        <u val="none"/>
        <vertAlign val="baseline"/>
        <sz val="10"/>
        <color auto="1"/>
        <name val="Palatino Linotype"/>
        <family val="1"/>
        <scheme val="none"/>
      </font>
      <alignment horizontal="left" vertical="center" textRotation="0" wrapText="1" indent="0" justifyLastLine="0" shrinkToFit="0" readingOrder="0"/>
      <border diagonalUp="0" diagonalDown="0">
        <left style="thin">
          <color auto="1"/>
        </left>
        <right style="thin">
          <color rgb="FF000000"/>
        </righ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0"/>
        <color theme="1"/>
        <name val="Palatino Linotype"/>
        <family val="1"/>
        <scheme val="none"/>
      </font>
      <alignment horizontal="left" vertical="center" textRotation="0" wrapText="1" indent="0" justifyLastLine="0" shrinkToFit="0" readingOrder="0"/>
      <border diagonalUp="0" diagonalDown="0">
        <left style="thin">
          <color rgb="FF000000"/>
        </left>
        <righ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Palatino Linotype"/>
        <family val="1"/>
        <scheme val="none"/>
      </font>
      <alignment horizontal="general" vertical="center" textRotation="0" wrapText="0" indent="0" justifyLastLine="0" shrinkToFit="0" readingOrder="0"/>
      <border diagonalUp="0" diagonalDown="0">
        <left style="thin">
          <color rgb="FF000000"/>
        </left>
        <right style="thin">
          <color rgb="FF000000"/>
        </righ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auto="1"/>
        <name val="Palatino Linotype"/>
        <family val="1"/>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auto="1"/>
        <name val="Palatino Linotype"/>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auto="1"/>
        </right>
        <top/>
        <bottom style="thin">
          <color auto="1"/>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bottom style="thin">
          <color auto="1"/>
        </bottom>
        <vertical/>
        <horizontal/>
      </border>
    </dxf>
    <dxf>
      <border diagonalUp="0" diagonalDown="0">
        <left style="thin">
          <color auto="1"/>
        </lef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border diagonalUp="0" diagonalDown="0">
        <left style="thin">
          <color auto="1"/>
        </lef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Palatino Linotype"/>
        <family val="1"/>
        <scheme val="none"/>
      </font>
      <fill>
        <patternFill>
          <fgColor indexed="64"/>
          <bgColor theme="0"/>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family val="2"/>
        <scheme val="minor"/>
      </font>
      <fill>
        <patternFill>
          <fgColor indexed="64"/>
          <bgColor theme="0"/>
        </patternFill>
      </fill>
      <alignment horizontal="general" vertical="center" textRotation="0" wrapText="0" indent="0" justifyLastLine="0" shrinkToFit="0" readingOrder="0"/>
      <border diagonalUp="0" diagonalDown="0" outline="0">
        <left style="thin">
          <color rgb="FF000000"/>
        </left>
        <right style="thin">
          <color rgb="FF000000"/>
        </right>
        <top/>
        <bottom/>
      </border>
    </dxf>
    <dxf>
      <border outline="0">
        <right style="thin">
          <color auto="1"/>
        </right>
        <top style="thin">
          <color auto="1"/>
        </top>
      </border>
    </dxf>
    <dxf>
      <fill>
        <patternFill>
          <fgColor indexed="64"/>
          <bgColor theme="0"/>
        </patternFill>
      </fill>
    </dxf>
    <dxf>
      <border outline="0">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style="thin">
          <color auto="1"/>
        </left>
        <right style="thin">
          <color rgb="FF000000"/>
        </righ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style="thin">
          <color rgb="FF000000"/>
        </left>
        <right style="thin">
          <color rgb="FF000000"/>
        </righ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style="thin">
          <color auto="1"/>
        </left>
        <right style="thin">
          <color auto="1"/>
        </right>
        <top/>
        <bottom/>
        <vertical/>
        <horizontal/>
      </border>
    </dxf>
    <dxf>
      <border outline="0">
        <right style="thin">
          <color auto="1"/>
        </right>
        <top style="thin">
          <color auto="1"/>
        </top>
      </border>
    </dxf>
    <dxf>
      <border outline="0">
        <bottom style="thin">
          <color auto="1"/>
        </bottom>
      </border>
    </dxf>
  </dxfs>
  <tableStyles count="1" defaultTableStyle="TableStyleMedium2" defaultPivotStyle="PivotStyleLight16">
    <tableStyle name="Invisible" pivot="0" table="0" count="0" xr9:uid="{3E7CC1E8-BB87-485C-A4CC-FD1A39E57498}"/>
  </tableStyles>
  <colors>
    <mruColors>
      <color rgb="FF0000FF"/>
      <color rgb="FFC2D59B"/>
      <color rgb="FFFF5050"/>
      <color rgb="FFF9BE8F"/>
      <color rgb="FFFFFF99"/>
      <color rgb="FFB2A1C7"/>
      <color rgb="FFB6DDE8"/>
      <color rgb="FFC2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Strong Systemic Support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'SSS Perf. Status'!$B$1</c:f>
              <c:strCache>
                <c:ptCount val="1"/>
                <c:pt idx="0">
                  <c:v>Current Performance Status on
Strong Systemic Support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'SSS Perf. Status'!$A$2:$A$5</c:f>
              <c:strCache>
                <c:ptCount val="4"/>
                <c:pt idx="0">
                  <c:v>Leadership Team Membership</c:v>
                </c:pt>
                <c:pt idx="1">
                  <c:v>Leadership Team Functions</c:v>
                </c:pt>
                <c:pt idx="2">
                  <c:v>Staff Commitment</c:v>
                </c:pt>
                <c:pt idx="3">
                  <c:v>Supportive Systems</c:v>
                </c:pt>
              </c:strCache>
            </c:strRef>
          </c:cat>
          <c:val>
            <c:numRef>
              <c:f>'SSS Perf. Status'!$B$2:$B$5</c:f>
              <c:numCache>
                <c:formatCode>0.00</c:formatCode>
                <c:ptCount val="4"/>
                <c:pt idx="0">
                  <c:v>0</c:v>
                </c:pt>
                <c:pt idx="1">
                  <c:v>0</c:v>
                </c:pt>
                <c:pt idx="2">
                  <c:v>0</c:v>
                </c:pt>
                <c:pt idx="3">
                  <c:v>0</c:v>
                </c:pt>
              </c:numCache>
            </c:numRef>
          </c:val>
          <c:extLst>
            <c:ext xmlns:c16="http://schemas.microsoft.com/office/drawing/2014/chart" uri="{C3380CC4-5D6E-409C-BE32-E72D297353CC}">
              <c16:uniqueId val="{00000000-2584-49EB-BCBE-01B23D1100B3}"/>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Comprehensive and</a:t>
            </a:r>
          </a:p>
          <a:p>
            <a:pPr>
              <a:defRPr/>
            </a:pPr>
            <a:r>
              <a:rPr lang="en-US" b="1">
                <a:solidFill>
                  <a:sysClr val="windowText" lastClr="000000"/>
                </a:solidFill>
                <a:latin typeface="Palatino Linotype" panose="02040502050505030304" pitchFamily="18" charset="0"/>
              </a:rPr>
              <a:t>Functional Assessment System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'C&amp;FAS Perf. Status'!$B$1</c:f>
              <c:strCache>
                <c:ptCount val="1"/>
                <c:pt idx="0">
                  <c:v>Current Performance Status on
Comprehensive and Functional Assessment System</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'C&amp;FAS Perf. Status'!$A$2:$A$4</c:f>
              <c:strCache>
                <c:ptCount val="3"/>
                <c:pt idx="0">
                  <c:v>Effective Problem-solving Process</c:v>
                </c:pt>
                <c:pt idx="1">
                  <c:v>Data-based Decision Making</c:v>
                </c:pt>
                <c:pt idx="2">
                  <c:v>Promotes Ongoing Improvement</c:v>
                </c:pt>
              </c:strCache>
            </c:strRef>
          </c:cat>
          <c:val>
            <c:numRef>
              <c:f>'C&amp;FAS Perf. Status'!$B$2:$B$4</c:f>
              <c:numCache>
                <c:formatCode>0.00</c:formatCode>
                <c:ptCount val="3"/>
                <c:pt idx="0">
                  <c:v>0</c:v>
                </c:pt>
                <c:pt idx="1">
                  <c:v>0</c:v>
                </c:pt>
                <c:pt idx="2">
                  <c:v>0</c:v>
                </c:pt>
              </c:numCache>
            </c:numRef>
          </c:val>
          <c:extLst>
            <c:ext xmlns:c16="http://schemas.microsoft.com/office/drawing/2014/chart" uri="{C3380CC4-5D6E-409C-BE32-E72D297353CC}">
              <c16:uniqueId val="{00000000-98E3-4ECC-8B69-764C49ADF4DF}"/>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Effective Partnership and Collaboration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'EP&amp;C Perf. Status'!$B$1</c:f>
              <c:strCache>
                <c:ptCount val="1"/>
                <c:pt idx="0">
                  <c:v>Current Performance Status on
Effective Partnership and Collaboration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'EP&amp;C Perf. Status'!$A$2:$A$4</c:f>
              <c:strCache>
                <c:ptCount val="3"/>
                <c:pt idx="0">
                  <c:v>Family Partnership</c:v>
                </c:pt>
                <c:pt idx="1">
                  <c:v>Early Childhood Community-Based Partners</c:v>
                </c:pt>
                <c:pt idx="2">
                  <c:v>Transitions</c:v>
                </c:pt>
              </c:strCache>
            </c:strRef>
          </c:cat>
          <c:val>
            <c:numRef>
              <c:f>'EP&amp;C Perf. Status'!$B$2:$B$4</c:f>
              <c:numCache>
                <c:formatCode>0.00</c:formatCode>
                <c:ptCount val="3"/>
                <c:pt idx="0">
                  <c:v>0</c:v>
                </c:pt>
                <c:pt idx="1">
                  <c:v>0</c:v>
                </c:pt>
                <c:pt idx="2">
                  <c:v>0</c:v>
                </c:pt>
              </c:numCache>
            </c:numRef>
          </c:val>
          <c:extLst>
            <c:ext xmlns:c16="http://schemas.microsoft.com/office/drawing/2014/chart" uri="{C3380CC4-5D6E-409C-BE32-E72D297353CC}">
              <c16:uniqueId val="{00000000-B11C-4E8E-A6FD-EA9028C70F57}"/>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Well-designed Professional Development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'WDPD Perf. Status'!$B$1</c:f>
              <c:strCache>
                <c:ptCount val="1"/>
                <c:pt idx="0">
                  <c:v>Current Performance Status on
Well-designed Professional Development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'WDPD Perf. Status'!$A$2:$A$4</c:f>
              <c:strCache>
                <c:ptCount val="3"/>
                <c:pt idx="0">
                  <c:v>Identification of Staff Need</c:v>
                </c:pt>
                <c:pt idx="1">
                  <c:v>Provision of Professional Development Supports</c:v>
                </c:pt>
                <c:pt idx="2">
                  <c:v>Assessment of Learning and Implementation</c:v>
                </c:pt>
              </c:strCache>
            </c:strRef>
          </c:cat>
          <c:val>
            <c:numRef>
              <c:f>'WDPD Perf. Status'!$B$2:$B$4</c:f>
              <c:numCache>
                <c:formatCode>0.00</c:formatCode>
                <c:ptCount val="3"/>
                <c:pt idx="0">
                  <c:v>0</c:v>
                </c:pt>
                <c:pt idx="1">
                  <c:v>0</c:v>
                </c:pt>
                <c:pt idx="2">
                  <c:v>0</c:v>
                </c:pt>
              </c:numCache>
            </c:numRef>
          </c:val>
          <c:extLst>
            <c:ext xmlns:c16="http://schemas.microsoft.com/office/drawing/2014/chart" uri="{C3380CC4-5D6E-409C-BE32-E72D297353CC}">
              <c16:uniqueId val="{00000000-B43E-46D5-8A8F-FC2E8E63D0AE}"/>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Provision of High Quality and </a:t>
            </a:r>
          </a:p>
          <a:p>
            <a:pPr>
              <a:defRPr/>
            </a:pPr>
            <a:r>
              <a:rPr lang="en-US" b="1">
                <a:solidFill>
                  <a:sysClr val="windowText" lastClr="000000"/>
                </a:solidFill>
                <a:latin typeface="Palatino Linotype" panose="02040502050505030304" pitchFamily="18" charset="0"/>
              </a:rPr>
              <a:t>Responsive Learning</a:t>
            </a:r>
            <a:r>
              <a:rPr lang="en-US" b="1" baseline="0">
                <a:solidFill>
                  <a:sysClr val="windowText" lastClr="000000"/>
                </a:solidFill>
                <a:latin typeface="Palatino Linotype" panose="02040502050505030304" pitchFamily="18" charset="0"/>
              </a:rPr>
              <a:t> Environments</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'HQ&amp;RLE Perf. Status'!$B$1</c:f>
              <c:strCache>
                <c:ptCount val="1"/>
                <c:pt idx="0">
                  <c:v>Current Performance Status on
Provision of High Quality and Responsive Learning Environments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'HQ&amp;RLE Perf. Status'!$A$2:$A$2</c:f>
              <c:strCache>
                <c:ptCount val="1"/>
                <c:pt idx="0">
                  <c:v>Social and Emotional Competence and Confidence</c:v>
                </c:pt>
              </c:strCache>
            </c:strRef>
          </c:cat>
          <c:val>
            <c:numRef>
              <c:f>'HQ&amp;RLE Perf. Status'!$B$2:$B$2</c:f>
              <c:numCache>
                <c:formatCode>0.00</c:formatCode>
                <c:ptCount val="1"/>
                <c:pt idx="0">
                  <c:v>0</c:v>
                </c:pt>
              </c:numCache>
            </c:numRef>
          </c:val>
          <c:extLst>
            <c:ext xmlns:c16="http://schemas.microsoft.com/office/drawing/2014/chart" uri="{C3380CC4-5D6E-409C-BE32-E72D297353CC}">
              <c16:uniqueId val="{00000000-2066-4C08-81DB-F169404E2AA6}"/>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Comprehensive and</a:t>
            </a:r>
          </a:p>
          <a:p>
            <a:pPr>
              <a:defRPr/>
            </a:pPr>
            <a:r>
              <a:rPr lang="en-US" b="1">
                <a:solidFill>
                  <a:sysClr val="windowText" lastClr="000000"/>
                </a:solidFill>
                <a:latin typeface="Palatino Linotype" panose="02040502050505030304" pitchFamily="18" charset="0"/>
              </a:rPr>
              <a:t>Functional Assessment System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'C&amp;FAS Perf. Status'!$B$1</c:f>
              <c:strCache>
                <c:ptCount val="1"/>
                <c:pt idx="0">
                  <c:v>Current Performance Status on
Comprehensive and Functional Assessment System</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'C&amp;FAS Perf. Status'!$A$2:$A$4</c:f>
              <c:strCache>
                <c:ptCount val="3"/>
                <c:pt idx="0">
                  <c:v>Effective Problem-solving Process</c:v>
                </c:pt>
                <c:pt idx="1">
                  <c:v>Data-based Decision Making</c:v>
                </c:pt>
                <c:pt idx="2">
                  <c:v>Promotes Ongoing Improvement</c:v>
                </c:pt>
              </c:strCache>
            </c:strRef>
          </c:cat>
          <c:val>
            <c:numRef>
              <c:f>'C&amp;FAS Perf. Status'!$B$2:$B$4</c:f>
              <c:numCache>
                <c:formatCode>0.00</c:formatCode>
                <c:ptCount val="3"/>
                <c:pt idx="0">
                  <c:v>0</c:v>
                </c:pt>
                <c:pt idx="1">
                  <c:v>0</c:v>
                </c:pt>
                <c:pt idx="2">
                  <c:v>0</c:v>
                </c:pt>
              </c:numCache>
            </c:numRef>
          </c:val>
          <c:extLst>
            <c:ext xmlns:c16="http://schemas.microsoft.com/office/drawing/2014/chart" uri="{C3380CC4-5D6E-409C-BE32-E72D297353CC}">
              <c16:uniqueId val="{00000000-C16C-4B74-AC44-BDFD07ACC099}"/>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Strong Systemic Support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'All Perf. Statuses'!$B$1</c:f>
              <c:strCache>
                <c:ptCount val="1"/>
                <c:pt idx="0">
                  <c:v>Current Performance Status on
Strong Systemic Support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'All Perf. Statuses'!$A$2:$A$5</c:f>
              <c:strCache>
                <c:ptCount val="4"/>
                <c:pt idx="0">
                  <c:v>Leadership Team Membership</c:v>
                </c:pt>
                <c:pt idx="1">
                  <c:v>Leadership Team Functions</c:v>
                </c:pt>
                <c:pt idx="2">
                  <c:v>Staff Commitment</c:v>
                </c:pt>
                <c:pt idx="3">
                  <c:v>Supportive Systems</c:v>
                </c:pt>
              </c:strCache>
            </c:strRef>
          </c:cat>
          <c:val>
            <c:numRef>
              <c:f>'All Perf. Statuses'!$B$2:$B$5</c:f>
              <c:numCache>
                <c:formatCode>0.00</c:formatCode>
                <c:ptCount val="4"/>
                <c:pt idx="0">
                  <c:v>0</c:v>
                </c:pt>
                <c:pt idx="1">
                  <c:v>0</c:v>
                </c:pt>
                <c:pt idx="2">
                  <c:v>0</c:v>
                </c:pt>
                <c:pt idx="3">
                  <c:v>0</c:v>
                </c:pt>
              </c:numCache>
            </c:numRef>
          </c:val>
          <c:extLst>
            <c:ext xmlns:c16="http://schemas.microsoft.com/office/drawing/2014/chart" uri="{C3380CC4-5D6E-409C-BE32-E72D297353CC}">
              <c16:uniqueId val="{00000000-3C8F-4981-A4B1-F4DF865C264E}"/>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Effective Partnership and Collaboration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2263470043852902"/>
          <c:y val="0.24941172231253475"/>
          <c:w val="0.54330153466405073"/>
          <c:h val="0.5457741571192648"/>
        </c:manualLayout>
      </c:layout>
      <c:barChart>
        <c:barDir val="bar"/>
        <c:grouping val="clustered"/>
        <c:varyColors val="0"/>
        <c:ser>
          <c:idx val="0"/>
          <c:order val="0"/>
          <c:tx>
            <c:strRef>
              <c:f>'EP&amp;C Perf. Status'!$B$1</c:f>
              <c:strCache>
                <c:ptCount val="1"/>
                <c:pt idx="0">
                  <c:v>Current Performance Status on
Effective Partnership and Collaboration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'EP&amp;C Perf. Status'!$A$2:$A$4</c:f>
              <c:strCache>
                <c:ptCount val="3"/>
                <c:pt idx="0">
                  <c:v>Family Partnership</c:v>
                </c:pt>
                <c:pt idx="1">
                  <c:v>Early Childhood Community-Based Partners</c:v>
                </c:pt>
                <c:pt idx="2">
                  <c:v>Transitions</c:v>
                </c:pt>
              </c:strCache>
            </c:strRef>
          </c:cat>
          <c:val>
            <c:numRef>
              <c:f>'EP&amp;C Perf. Status'!$B$2:$B$4</c:f>
              <c:numCache>
                <c:formatCode>0.00</c:formatCode>
                <c:ptCount val="3"/>
                <c:pt idx="0">
                  <c:v>0</c:v>
                </c:pt>
                <c:pt idx="1">
                  <c:v>0</c:v>
                </c:pt>
                <c:pt idx="2">
                  <c:v>0</c:v>
                </c:pt>
              </c:numCache>
            </c:numRef>
          </c:val>
          <c:extLst>
            <c:ext xmlns:c16="http://schemas.microsoft.com/office/drawing/2014/chart" uri="{C3380CC4-5D6E-409C-BE32-E72D297353CC}">
              <c16:uniqueId val="{00000000-4045-4FDA-93D5-87BE31C8BFEF}"/>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Well-designed Professional Development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'WDPD Perf. Status'!$B$1</c:f>
              <c:strCache>
                <c:ptCount val="1"/>
                <c:pt idx="0">
                  <c:v>Current Performance Status on
Well-designed Professional Development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'WDPD Perf. Status'!$A$2:$A$4</c:f>
              <c:strCache>
                <c:ptCount val="3"/>
                <c:pt idx="0">
                  <c:v>Identification of Staff Need</c:v>
                </c:pt>
                <c:pt idx="1">
                  <c:v>Provision of Professional Development Supports</c:v>
                </c:pt>
                <c:pt idx="2">
                  <c:v>Assessment of Learning and Implementation</c:v>
                </c:pt>
              </c:strCache>
            </c:strRef>
          </c:cat>
          <c:val>
            <c:numRef>
              <c:f>'WDPD Perf. Status'!$B$2:$B$4</c:f>
              <c:numCache>
                <c:formatCode>0.00</c:formatCode>
                <c:ptCount val="3"/>
                <c:pt idx="0">
                  <c:v>0</c:v>
                </c:pt>
                <c:pt idx="1">
                  <c:v>0</c:v>
                </c:pt>
                <c:pt idx="2">
                  <c:v>0</c:v>
                </c:pt>
              </c:numCache>
            </c:numRef>
          </c:val>
          <c:extLst>
            <c:ext xmlns:c16="http://schemas.microsoft.com/office/drawing/2014/chart" uri="{C3380CC4-5D6E-409C-BE32-E72D297353CC}">
              <c16:uniqueId val="{00000000-9BC2-4A7E-A1C7-06ECCD8FB775}"/>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Provision of High Quality and </a:t>
            </a:r>
          </a:p>
          <a:p>
            <a:pPr>
              <a:defRPr/>
            </a:pPr>
            <a:r>
              <a:rPr lang="en-US" b="1">
                <a:solidFill>
                  <a:sysClr val="windowText" lastClr="000000"/>
                </a:solidFill>
                <a:latin typeface="Palatino Linotype" panose="02040502050505030304" pitchFamily="18" charset="0"/>
              </a:rPr>
              <a:t>Responsive Learning</a:t>
            </a:r>
            <a:r>
              <a:rPr lang="en-US" b="1" baseline="0">
                <a:solidFill>
                  <a:sysClr val="windowText" lastClr="000000"/>
                </a:solidFill>
                <a:latin typeface="Palatino Linotype" panose="02040502050505030304" pitchFamily="18" charset="0"/>
              </a:rPr>
              <a:t> Environments</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'HQ&amp;RLE Perf. Status'!$B$1</c:f>
              <c:strCache>
                <c:ptCount val="1"/>
                <c:pt idx="0">
                  <c:v>Current Performance Status on
Provision of High Quality and Responsive Learning Environments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'HQ&amp;RLE Perf. Status'!$A$2</c:f>
              <c:strCache>
                <c:ptCount val="1"/>
                <c:pt idx="0">
                  <c:v>Social and Emotional Competence and Confidence</c:v>
                </c:pt>
              </c:strCache>
            </c:strRef>
          </c:cat>
          <c:val>
            <c:numRef>
              <c:f>'HQ&amp;RLE Perf. Status'!$B$2</c:f>
              <c:numCache>
                <c:formatCode>0.00</c:formatCode>
                <c:ptCount val="1"/>
                <c:pt idx="0">
                  <c:v>0</c:v>
                </c:pt>
              </c:numCache>
            </c:numRef>
          </c:val>
          <c:extLst>
            <c:ext xmlns:c16="http://schemas.microsoft.com/office/drawing/2014/chart" uri="{C3380CC4-5D6E-409C-BE32-E72D297353CC}">
              <c16:uniqueId val="{00000000-FF75-467B-BD8B-F53E943D1414}"/>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1218403</xdr:colOff>
      <xdr:row>20</xdr:row>
      <xdr:rowOff>106537</xdr:rowOff>
    </xdr:from>
    <xdr:to>
      <xdr:col>5</xdr:col>
      <xdr:colOff>487937</xdr:colOff>
      <xdr:row>30</xdr:row>
      <xdr:rowOff>143621</xdr:rowOff>
    </xdr:to>
    <xdr:pic>
      <xdr:nvPicPr>
        <xdr:cNvPr id="2" name="Picture 4" descr="Early MTSS pyramid model with five tiers. From bottom row to top: Effective Workforce; Nurturing and Responsive Relationships; High Quality Supportive Environments; Targeted Social Emotional Supports and Intensive Intervention.">
          <a:extLst>
            <a:ext uri="{FF2B5EF4-FFF2-40B4-BE49-F238E27FC236}">
              <a16:creationId xmlns:a16="http://schemas.microsoft.com/office/drawing/2014/main" id="{F8989D4A-0BD9-4102-8A85-1E9336D9B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1577" y="3899972"/>
          <a:ext cx="3029838" cy="204658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984249</xdr:colOff>
      <xdr:row>9</xdr:row>
      <xdr:rowOff>163512</xdr:rowOff>
    </xdr:from>
    <xdr:to>
      <xdr:col>2</xdr:col>
      <xdr:colOff>3314699</xdr:colOff>
      <xdr:row>24</xdr:row>
      <xdr:rowOff>149225</xdr:rowOff>
    </xdr:to>
    <xdr:graphicFrame macro="">
      <xdr:nvGraphicFramePr>
        <xdr:cNvPr id="2" name="Chart 1" descr="Current Performance Status on Strong Systemic Support Chart">
          <a:extLst>
            <a:ext uri="{FF2B5EF4-FFF2-40B4-BE49-F238E27FC236}">
              <a16:creationId xmlns:a16="http://schemas.microsoft.com/office/drawing/2014/main" id="{965A59E4-64D0-4F91-A8B8-C8DA2086E1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990599</xdr:colOff>
      <xdr:row>8</xdr:row>
      <xdr:rowOff>160337</xdr:rowOff>
    </xdr:from>
    <xdr:to>
      <xdr:col>2</xdr:col>
      <xdr:colOff>3324224</xdr:colOff>
      <xdr:row>23</xdr:row>
      <xdr:rowOff>149225</xdr:rowOff>
    </xdr:to>
    <xdr:graphicFrame macro="">
      <xdr:nvGraphicFramePr>
        <xdr:cNvPr id="2" name="Chart 1" descr="Current Performance Status on Effective Partnership and Collaboration Chart">
          <a:extLst>
            <a:ext uri="{FF2B5EF4-FFF2-40B4-BE49-F238E27FC236}">
              <a16:creationId xmlns:a16="http://schemas.microsoft.com/office/drawing/2014/main" id="{5A2FBDC6-B8AE-41CB-B582-0E43F965C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990599</xdr:colOff>
      <xdr:row>8</xdr:row>
      <xdr:rowOff>160337</xdr:rowOff>
    </xdr:from>
    <xdr:to>
      <xdr:col>2</xdr:col>
      <xdr:colOff>3324224</xdr:colOff>
      <xdr:row>23</xdr:row>
      <xdr:rowOff>149225</xdr:rowOff>
    </xdr:to>
    <xdr:graphicFrame macro="">
      <xdr:nvGraphicFramePr>
        <xdr:cNvPr id="2" name="Chart 1" descr="Current Performance Status on Well-designed Professional Development Chart">
          <a:extLst>
            <a:ext uri="{FF2B5EF4-FFF2-40B4-BE49-F238E27FC236}">
              <a16:creationId xmlns:a16="http://schemas.microsoft.com/office/drawing/2014/main" id="{7A534675-D5DD-4E06-BB8B-8F5753D6F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990599</xdr:colOff>
      <xdr:row>6</xdr:row>
      <xdr:rowOff>160337</xdr:rowOff>
    </xdr:from>
    <xdr:to>
      <xdr:col>2</xdr:col>
      <xdr:colOff>3324224</xdr:colOff>
      <xdr:row>21</xdr:row>
      <xdr:rowOff>149225</xdr:rowOff>
    </xdr:to>
    <xdr:graphicFrame macro="">
      <xdr:nvGraphicFramePr>
        <xdr:cNvPr id="2" name="Chart 1" descr="Current Performance Status on Provision of High Quality and Responsive Learning Environments Chart">
          <a:extLst>
            <a:ext uri="{FF2B5EF4-FFF2-40B4-BE49-F238E27FC236}">
              <a16:creationId xmlns:a16="http://schemas.microsoft.com/office/drawing/2014/main" id="{148EC82A-D955-4FDC-A4FF-1537E446C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990599</xdr:colOff>
      <xdr:row>8</xdr:row>
      <xdr:rowOff>160337</xdr:rowOff>
    </xdr:from>
    <xdr:to>
      <xdr:col>2</xdr:col>
      <xdr:colOff>3324224</xdr:colOff>
      <xdr:row>23</xdr:row>
      <xdr:rowOff>149225</xdr:rowOff>
    </xdr:to>
    <xdr:graphicFrame macro="">
      <xdr:nvGraphicFramePr>
        <xdr:cNvPr id="2" name="Chart 1" descr="Current Performance Status on Comprehensive and Functional Assessment System Chart">
          <a:extLst>
            <a:ext uri="{FF2B5EF4-FFF2-40B4-BE49-F238E27FC236}">
              <a16:creationId xmlns:a16="http://schemas.microsoft.com/office/drawing/2014/main" id="{77999B4A-1905-46E5-8ED0-C4FC02D03D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990599</xdr:colOff>
      <xdr:row>8</xdr:row>
      <xdr:rowOff>160337</xdr:rowOff>
    </xdr:from>
    <xdr:to>
      <xdr:col>2</xdr:col>
      <xdr:colOff>3324224</xdr:colOff>
      <xdr:row>23</xdr:row>
      <xdr:rowOff>149225</xdr:rowOff>
    </xdr:to>
    <xdr:graphicFrame macro="">
      <xdr:nvGraphicFramePr>
        <xdr:cNvPr id="2" name="Chart 1" descr="Current Performance Status on Strong Systemic Support Chart">
          <a:extLst>
            <a:ext uri="{FF2B5EF4-FFF2-40B4-BE49-F238E27FC236}">
              <a16:creationId xmlns:a16="http://schemas.microsoft.com/office/drawing/2014/main" id="{F48CE455-C8D2-4191-926F-EFEA94BB20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1015999</xdr:colOff>
      <xdr:row>34</xdr:row>
      <xdr:rowOff>166687</xdr:rowOff>
    </xdr:from>
    <xdr:to>
      <xdr:col>2</xdr:col>
      <xdr:colOff>3349624</xdr:colOff>
      <xdr:row>49</xdr:row>
      <xdr:rowOff>155575</xdr:rowOff>
    </xdr:to>
    <xdr:graphicFrame macro="">
      <xdr:nvGraphicFramePr>
        <xdr:cNvPr id="3" name="Chart 2" descr="Current Performance Status on Effective Partnership and Collaboration Chart">
          <a:extLst>
            <a:ext uri="{FF2B5EF4-FFF2-40B4-BE49-F238E27FC236}">
              <a16:creationId xmlns:a16="http://schemas.microsoft.com/office/drawing/2014/main" id="{CE03D64D-9C9E-4776-82BB-99D5A37DF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990599</xdr:colOff>
      <xdr:row>59</xdr:row>
      <xdr:rowOff>160337</xdr:rowOff>
    </xdr:from>
    <xdr:to>
      <xdr:col>2</xdr:col>
      <xdr:colOff>3324224</xdr:colOff>
      <xdr:row>74</xdr:row>
      <xdr:rowOff>149225</xdr:rowOff>
    </xdr:to>
    <xdr:graphicFrame macro="">
      <xdr:nvGraphicFramePr>
        <xdr:cNvPr id="4" name="Chart 3" descr="Current Performance Status on Well-designed Professional Development Chart">
          <a:extLst>
            <a:ext uri="{FF2B5EF4-FFF2-40B4-BE49-F238E27FC236}">
              <a16:creationId xmlns:a16="http://schemas.microsoft.com/office/drawing/2014/main" id="{D24E882E-778F-4E5B-977F-6F462A05A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990599</xdr:colOff>
      <xdr:row>83</xdr:row>
      <xdr:rowOff>160337</xdr:rowOff>
    </xdr:from>
    <xdr:to>
      <xdr:col>2</xdr:col>
      <xdr:colOff>3324224</xdr:colOff>
      <xdr:row>98</xdr:row>
      <xdr:rowOff>149225</xdr:rowOff>
    </xdr:to>
    <xdr:graphicFrame macro="">
      <xdr:nvGraphicFramePr>
        <xdr:cNvPr id="5" name="Chart 4" descr="Current Performance Status on Provision of High Quality and Responsive Learning Environments Chart">
          <a:extLst>
            <a:ext uri="{FF2B5EF4-FFF2-40B4-BE49-F238E27FC236}">
              <a16:creationId xmlns:a16="http://schemas.microsoft.com/office/drawing/2014/main" id="{B8EAF20C-CDD4-488B-980D-DB06A0B5330D}"/>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990599</xdr:colOff>
      <xdr:row>108</xdr:row>
      <xdr:rowOff>160337</xdr:rowOff>
    </xdr:from>
    <xdr:to>
      <xdr:col>2</xdr:col>
      <xdr:colOff>3324224</xdr:colOff>
      <xdr:row>123</xdr:row>
      <xdr:rowOff>149225</xdr:rowOff>
    </xdr:to>
    <xdr:graphicFrame macro="">
      <xdr:nvGraphicFramePr>
        <xdr:cNvPr id="6" name="Chart 5" descr="Current Performance Status on Comprehensive and Functional Assessment System Chart">
          <a:extLst>
            <a:ext uri="{FF2B5EF4-FFF2-40B4-BE49-F238E27FC236}">
              <a16:creationId xmlns:a16="http://schemas.microsoft.com/office/drawing/2014/main" id="{8E291347-F6DD-4F5D-9541-5C8FDB27CD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1)" backgroundRefresh="0" connectionId="1" xr16:uid="{FA135DF8-DF00-44BC-9074-26F92AACD4C4}" autoFormatId="16" applyNumberFormats="0" applyBorderFormats="0" applyFontFormats="0" applyPatternFormats="0" applyAlignmentFormats="0" applyWidthHeightFormats="0">
  <queryTableRefresh nextId="16">
    <queryTableFields count="15">
      <queryTableField id="1" name="ORG_ID" tableColumnId="1"/>
      <queryTableField id="2" name="ORG_ID:Title" tableColumnId="2"/>
      <queryTableField id="15" dataBound="0" tableColumnId="15"/>
      <queryTableField id="3" name="First Name" tableColumnId="3"/>
      <queryTableField id="4" name="Last Name" tableColumnId="4"/>
      <queryTableField id="5" name="Mailing Address" tableColumnId="5"/>
      <queryTableField id="6" name="City" tableColumnId="6"/>
      <queryTableField id="7" name="State" tableColumnId="7"/>
      <queryTableField id="8" name="Zip" tableColumnId="8"/>
      <queryTableField id="9" name="Phone" tableColumnId="9"/>
      <queryTableField id="10" name="ext" tableColumnId="10"/>
      <queryTableField id="11" name="Fax" tableColumnId="11"/>
      <queryTableField id="12" name="Email" tableColumnId="12"/>
      <queryTableField id="14" name="Item Type" tableColumnId="13"/>
      <queryTableField id="13" name="Path" tableColumnId="14"/>
    </queryTableFields>
  </queryTableRefresh>
</queryTable>
</file>

<file path=xl/tables/_rels/table1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F942CF-0FF7-4F48-8B5C-21B2187DFBCD}" name="SSSLeadMembership" displayName="SSSLeadMembership" ref="A3:D10" totalsRowShown="0" headerRowBorderDxfId="91" tableBorderDxfId="90">
  <tableColumns count="4">
    <tableColumn id="1" xr3:uid="{EFBF0D18-2387-47E1-BD9F-51B269550248}" name="Critical Elements" dataDxfId="89"/>
    <tableColumn id="2" xr3:uid="{731CCA0E-9CE4-49AA-9B12-4988EF8B7DF0}" name="Early MTSS System Inventory" dataDxfId="88"/>
    <tableColumn id="3" xr3:uid="{29CCE952-D800-4DD3-9E12-05A11EBE5CA2}" name="Score" dataDxfId="87"/>
    <tableColumn id="4" xr3:uid="{12CAF5A7-AC3A-493F-A189-9F25648CB1A2}" name="Supporting Evidence for Leadership Team Membership" dataDxfId="86"/>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65C87A6-C73E-4E16-8AF6-CF3F21FCA0F3}" name="WDPDAssessment" displayName="WDPDAssessment" ref="A23:D31" totalsRowShown="0" headerRowBorderDxfId="40" tableBorderDxfId="39">
  <tableColumns count="4">
    <tableColumn id="1" xr3:uid="{A69F3E10-36C8-487D-8F06-4136AC2E811C}" name="Critical Elements" dataDxfId="38"/>
    <tableColumn id="2" xr3:uid="{DC73D539-1E3F-4BEE-9DF8-19ACE89163AA}" name="Early MTSS System Inventory" dataDxfId="37"/>
    <tableColumn id="3" xr3:uid="{EFDD699E-9B80-432D-BF0C-7F951313D379}" name="Score" dataDxfId="36"/>
    <tableColumn id="4" xr3:uid="{095B2416-C4EE-469F-8D37-D1C82206600B}" name="Supporting Evidence for Assessment of Learning and Implementation" dataDxfId="3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BF8B458-3D6D-4A1F-B414-758B50BE7E43}" name="HQRLESocial" displayName="HQRLESocial" ref="A3:D22" totalsRowShown="0" headerRowBorderDxfId="34" tableBorderDxfId="33">
  <tableColumns count="4">
    <tableColumn id="1" xr3:uid="{6F844980-DDBF-4408-A08D-45EFA82CF35A}" name="Critical Elements" dataDxfId="32"/>
    <tableColumn id="2" xr3:uid="{BCFA9632-27E8-4290-B098-2C996EFD9141}" name="Early MTSS System Inventory" dataDxfId="31"/>
    <tableColumn id="3" xr3:uid="{7B2C7A87-D57D-449B-9C04-2225A3BA87BD}" name="Score" dataDxfId="30"/>
    <tableColumn id="4" xr3:uid="{1ACB45CB-AF44-47FD-8B67-0B92AC475B51}" name="Supporting Evidence for Social and Emotional Competence and Confidence" dataDxfId="29"/>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53FF104-E194-4877-BD77-76C5E4DC4B49}" name="CFASEffective" displayName="CFASEffective" ref="A3:D5" totalsRowShown="0" tableBorderDxfId="28">
  <tableColumns count="4">
    <tableColumn id="1" xr3:uid="{8A91E6B9-2F66-4FEB-8608-DF0DAF5A949E}" name="Critical Elements" dataDxfId="27"/>
    <tableColumn id="2" xr3:uid="{480551D4-5716-4749-B5A4-DA18573EDB2D}" name="Early MTSS System Inventory" dataDxfId="26"/>
    <tableColumn id="3" xr3:uid="{9E56AAD8-ABB5-405E-A414-88DD979A2381}" name="Score" dataDxfId="25"/>
    <tableColumn id="4" xr3:uid="{185EFEF9-E1CE-4C73-930B-EF11D658C84D}" name="Supporting Evidence for Effective Problem-Solving Process" dataDxfId="2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0B59E79-1740-438A-8DFB-6FD6478FE8DF}" name="CFASDatabased" displayName="CFASDatabased" ref="A9:D19" totalsRowShown="0" tableBorderDxfId="23">
  <tableColumns count="4">
    <tableColumn id="1" xr3:uid="{8CC53B43-AF12-41B2-878C-50D65121F238}" name="Critical Elements" dataDxfId="22"/>
    <tableColumn id="2" xr3:uid="{3CC110C7-CEB0-48B8-AA7E-AAA3FBCC07C1}" name="Early MTSS System Inventory"/>
    <tableColumn id="3" xr3:uid="{EBD3D693-E6FA-4620-9B8D-B3FA10CDD686}" name="Score" dataDxfId="21"/>
    <tableColumn id="4" xr3:uid="{2B34282E-AD54-4FA0-85D4-3D088485EFF0}" name="Supporting Evidence for Effective Problem-Solving Process" dataDxfId="20"/>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04BB403-9159-4DC5-A449-7A6E291DFE92}" name="CFASPromotes" displayName="CFASPromotes" ref="A22:D30" totalsRowShown="0" tableBorderDxfId="19">
  <tableColumns count="4">
    <tableColumn id="1" xr3:uid="{65B41F2A-B20D-4785-BACC-98342A3130D2}" name="Critical Elements" dataDxfId="18"/>
    <tableColumn id="2" xr3:uid="{0C805FC6-8025-4D7F-940B-863185EDEFE9}" name="Early MTSS System Inventory" dataDxfId="17"/>
    <tableColumn id="3" xr3:uid="{A240D032-A332-4A05-8497-F06E9D4F6408}" name="Score" dataDxfId="16"/>
    <tableColumn id="4" xr3:uid="{308C171D-C313-4844-B455-3600A23A60FA}" name="Supporting Evidence for Promotes Ongoing Improvement" dataDxfId="1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7AB219-C32A-47AB-B80F-ED1D4A6886C3}" name="Table_query__1" displayName="Table_query__1" ref="A1:O52" tableType="queryTable" totalsRowShown="0">
  <tableColumns count="15">
    <tableColumn id="1" xr3:uid="{96DC7D61-CB59-467B-A927-FE383E2B30D4}" uniqueName="ORG_ID" name="ORG_ID" queryTableFieldId="1" dataDxfId="14"/>
    <tableColumn id="2" xr3:uid="{9EB6904F-8381-4B2D-9004-402BB75E8675}" uniqueName="ORG_ID_x005f_x003a_Title" name="Supervisory Union/School Distrricts" queryTableFieldId="2" dataDxfId="13"/>
    <tableColumn id="15" xr3:uid="{19D82159-58BF-44E0-9D9D-99574AFC263D}" uniqueName="15" name="Supervisory Union/School Distrricts2" queryTableFieldId="15" dataDxfId="12"/>
    <tableColumn id="3" xr3:uid="{89CA0F7A-4A76-414B-BE24-ADBB127D3159}" uniqueName="FirstName" name="First Name" queryTableFieldId="3" dataDxfId="11"/>
    <tableColumn id="4" xr3:uid="{CCF2E17B-F0ED-4814-BEFC-45CFBFF2DAD6}" uniqueName="LastName" name="Last Name" queryTableFieldId="4" dataDxfId="10"/>
    <tableColumn id="5" xr3:uid="{3E4D0EA1-68BD-473C-8B51-13A2E6CB7E13}" uniqueName="MailingAddress" name="Mailing Address" queryTableFieldId="5" dataDxfId="9"/>
    <tableColumn id="6" xr3:uid="{EC17A5E6-3308-4DD3-BE51-C0BE410440E2}" uniqueName="City" name="City" queryTableFieldId="6" dataDxfId="8"/>
    <tableColumn id="7" xr3:uid="{6C48F428-836E-4010-AA56-657FC41BC0E5}" uniqueName="State" name="State" queryTableFieldId="7" dataDxfId="7"/>
    <tableColumn id="8" xr3:uid="{E897F2AD-7C3B-4FEE-A99C-AE1EA83BD6FB}" uniqueName="Zip" name="Zip" queryTableFieldId="8" dataDxfId="6"/>
    <tableColumn id="9" xr3:uid="{5707DEF1-B9C5-4F29-BDF3-9472D51E063B}" uniqueName="Phone" name="Phone" queryTableFieldId="9" dataDxfId="5"/>
    <tableColumn id="10" xr3:uid="{A5E2A729-BF3E-4A65-9A24-021756257348}" uniqueName="ext" name="ext" queryTableFieldId="10" dataDxfId="4"/>
    <tableColumn id="11" xr3:uid="{69B834D5-0637-4F49-9FC2-7084C6C18C84}" uniqueName="Fax" name="Fax" queryTableFieldId="11" dataDxfId="3"/>
    <tableColumn id="12" xr3:uid="{6A06D2B4-60AA-482D-A00C-9CDA5F16F484}" uniqueName="email" name="Email" queryTableFieldId="12" dataDxfId="2"/>
    <tableColumn id="13" xr3:uid="{7575CD5A-36EC-4B8D-8965-2FEE549F7195}" uniqueName="FSObjType" name="Item Type" queryTableFieldId="14" dataDxfId="1"/>
    <tableColumn id="14" xr3:uid="{7BEF3FBF-65F7-47BD-821C-EA0D0005F751}" uniqueName="FileDirRef" name="Path" queryTableFieldId="13"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C976B2-F9F3-4137-A252-147422C37ACE}" name="SSSLeadFunctions" displayName="SSSLeadFunctions" ref="A14:D23" totalsRowShown="0" headerRowBorderDxfId="85" tableBorderDxfId="84">
  <tableColumns count="4">
    <tableColumn id="1" xr3:uid="{E83E8B21-73B5-4DFE-A9AB-7F874FFD3D8A}" name="Critical Elements" dataDxfId="83"/>
    <tableColumn id="2" xr3:uid="{EDD65ADB-2545-4122-85F4-2F23EA5ABF8F}" name="Early MTSS System Inventory" dataDxfId="82"/>
    <tableColumn id="3" xr3:uid="{70815DF1-56F4-4DD3-8BA9-D74BAE86A6D4}" name="Score" dataDxfId="81"/>
    <tableColumn id="4" xr3:uid="{A0FD2176-91E8-43A9-AFD7-E5A959DD6516}" name="Supporting Evidence for Leadership_x000a_Team Functions" dataDxfId="8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1EE695-F056-465C-998E-D477ECA15B81}" name="SSSSupportiveSystems" displayName="SSSSupportiveSystems" ref="A37:D41" totalsRowShown="0" headerRowBorderDxfId="79" tableBorderDxfId="78">
  <tableColumns count="4">
    <tableColumn id="1" xr3:uid="{E0BAA196-7808-4328-960C-7B872524CD37}" name="Critical Elements"/>
    <tableColumn id="2" xr3:uid="{AF293FE4-11DF-4270-AEAA-1036BB5E906F}" name="Early MTSS System Inventory" dataDxfId="77"/>
    <tableColumn id="3" xr3:uid="{110C89AD-6BFF-4A60-9718-488E7C492352}" name="Score" dataDxfId="76"/>
    <tableColumn id="4" xr3:uid="{11533EB6-3F59-4E67-9339-D75F11CE20B2}" name="Supporting Evidence for Supportive Systems"/>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E0522F7-9383-42B8-9BFD-0EB8FCC5BF5B}" name="SSSStaffCommitment" displayName="SSSStaffCommitment" ref="A27:D33" totalsRowShown="0" headerRowBorderDxfId="75" tableBorderDxfId="74">
  <tableColumns count="4">
    <tableColumn id="1" xr3:uid="{5CDD86C7-FDEE-4DC1-962C-832963FFA4D8}" name="Critical Elements" dataDxfId="73"/>
    <tableColumn id="2" xr3:uid="{2B9307B8-F952-4E80-A40A-704AF4542F69}" name="Early MTSS System Inventory" dataDxfId="72"/>
    <tableColumn id="3" xr3:uid="{33C67CB8-1B4C-4BCE-8809-4FAB1948D2E0}" name="Score" dataDxfId="71"/>
    <tableColumn id="4" xr3:uid="{3FD25DF4-B3E1-4B54-B491-303225E25FBA}" name="Supporting Evidence for Staff Commitment" dataDxfId="7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BB97CFA-721E-4BAF-9108-20F5F085AB76}" name="EPCFamilyPartnership" displayName="EPCFamilyPartnership" ref="A3:D12" totalsRowShown="0" dataDxfId="68" headerRowBorderDxfId="69" tableBorderDxfId="67">
  <tableColumns count="4">
    <tableColumn id="1" xr3:uid="{01E1E796-E275-423A-8721-D71402FE5898}" name="Critical Elements" dataDxfId="66"/>
    <tableColumn id="2" xr3:uid="{B6287DC2-68B9-4FC0-83D3-FB24F2A2F82D}" name="Early MTSS System Inventory" dataDxfId="65"/>
    <tableColumn id="3" xr3:uid="{0997E41E-F0DE-4546-B081-4DBF085B48BC}" name="Score" dataDxfId="64"/>
    <tableColumn id="4" xr3:uid="{2D87E21D-9EF8-42F9-96A1-619ACD54C2BC}" name="Supporting Evidence for Family Partnership" dataDxfId="6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DFEDC8D-1E17-4F9D-9251-A41989C65860}" name="EPCEarlyChildhood" displayName="EPCEarlyChildhood" ref="A16:D20" totalsRowShown="0" headerRowBorderDxfId="62" tableBorderDxfId="61">
  <tableColumns count="4">
    <tableColumn id="1" xr3:uid="{3733571C-716D-40F5-9D4C-A96BD2A9BE6A}" name="Critical Elements" dataDxfId="60"/>
    <tableColumn id="2" xr3:uid="{18A2E422-A75A-44A0-A21C-A116D872A995}" name="Early MTSS System Inventory" dataDxfId="59"/>
    <tableColumn id="3" xr3:uid="{DE7BEE34-A921-4A15-8594-C3E16766DD50}" name="Score" dataDxfId="58"/>
    <tableColumn id="4" xr3:uid="{8A3897C5-7738-4EEA-A9BA-0E3DF39AEADA}" name="Supporting Evidence for Early Childhood Community-based Partners"/>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3B0EAA6-8D21-4A39-AEA4-87DAF217363B}" name="EPCTransitions" displayName="EPCTransitions" ref="A24:D26" totalsRowShown="0" headerRowBorderDxfId="57" tableBorderDxfId="56">
  <tableColumns count="4">
    <tableColumn id="1" xr3:uid="{76C70CCA-BE95-4BE5-A1E9-E6507236D7EE}" name="Critical Elements" dataDxfId="55"/>
    <tableColumn id="2" xr3:uid="{8C154267-EF8C-4F17-8989-55F87D1BC282}" name="Early MTSS System Inventory" dataDxfId="54"/>
    <tableColumn id="3" xr3:uid="{CE833AF4-ECE6-4C10-AFBC-66A09AF53611}" name="Score" dataDxfId="53"/>
    <tableColumn id="4" xr3:uid="{ED328AEB-6EBB-483D-B900-A8E0305E3372}" name="Supporting Evidence for Transitions:_x000a_Including K-3 Transition" dataDxfId="5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C846B64-9A98-4E62-BEFB-B92CB01C9AAE}" name="WDPDIdentification" displayName="WDPDIdentification" ref="A3:D5" totalsRowShown="0" headerRowBorderDxfId="51" tableBorderDxfId="50">
  <tableColumns count="4">
    <tableColumn id="1" xr3:uid="{A0D03C67-D26B-4E0F-9275-E054BA25E1BF}" name="Critical Elements"/>
    <tableColumn id="2" xr3:uid="{97682EB9-92AF-4E8C-9E40-CC19C835B5AE}" name="Early MTSS System Inventory" dataDxfId="49"/>
    <tableColumn id="3" xr3:uid="{56675433-C9D8-4478-94F0-6D28985815B6}" name="Score" dataDxfId="48"/>
    <tableColumn id="4" xr3:uid="{95208995-EF21-421C-AD4D-7176BDA7B9D9}" name="Supporting Evidence for Identification_x000a_of Staff Need" dataDxfId="4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A7FC4C-30C9-43FF-9019-A62138C9AFF2}" name="WDPDProvision" displayName="WDPDProvision" ref="A9:D19" totalsRowShown="0" headerRowBorderDxfId="46" tableBorderDxfId="45">
  <tableColumns count="4">
    <tableColumn id="1" xr3:uid="{5D16BD26-0E0C-4BB2-92F9-73648B21CEF3}" name="Critical Elements" dataDxfId="44"/>
    <tableColumn id="2" xr3:uid="{6E652349-AF5C-40AF-925C-F9C4CF8ECE71}" name="Early MTSS System Inventory" dataDxfId="43"/>
    <tableColumn id="3" xr3:uid="{B75232D7-FDB2-40C6-B839-10F26D2F70C4}" name="Score" dataDxfId="42"/>
    <tableColumn id="4" xr3:uid="{6B81C63B-E995-4DAC-BF8E-531E2D4F0632}" name="Supporting Evidence for Provision of Professional Development Supports" dataDxfId="4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allengingbehavior.cbcs.usf.edu/docs/BoQ_EarlyChildhood_Program-Wide.pdf" TargetMode="External"/><Relationship Id="rId13" Type="http://schemas.openxmlformats.org/officeDocument/2006/relationships/printerSettings" Target="../printerSettings/printerSettings1.bin"/><Relationship Id="rId3" Type="http://schemas.openxmlformats.org/officeDocument/2006/relationships/hyperlink" Target="https://agesandstages.com/" TargetMode="External"/><Relationship Id="rId7" Type="http://schemas.openxmlformats.org/officeDocument/2006/relationships/hyperlink" Target="https://challengingbehavior.cbcs.usf.edu/docs/BoQ_EarlyChildhood_Program-Wide.pdf" TargetMode="External"/><Relationship Id="rId12" Type="http://schemas.openxmlformats.org/officeDocument/2006/relationships/hyperlink" Target="mailto:aoe.upk@vermont.gov?subject=Early%20MTSS%20System%20Inventory:%20" TargetMode="External"/><Relationship Id="rId2" Type="http://schemas.openxmlformats.org/officeDocument/2006/relationships/hyperlink" Target="https://www.pearsonassessments.com/store/usassessments/en/Store/Professional-Assessments/Behavior/Social-Skills-Improvement-System-SSIS-Rating-Scales/p/100000322.html?gclid=CjwKCAjwiLGGBhAqEiwAgq3q_p2ouwZrNh-9J9Ec1GCVcQYWugaLJLFU5OFM1r9mRDMQajmvKMbxkBoC8o8QAvD_BwE" TargetMode="External"/><Relationship Id="rId1" Type="http://schemas.openxmlformats.org/officeDocument/2006/relationships/hyperlink" Target="https://challengingbehavior.cbcs.usf.edu/Implementation/data/index.html" TargetMode="External"/><Relationship Id="rId6" Type="http://schemas.openxmlformats.org/officeDocument/2006/relationships/hyperlink" Target="https://challengingbehavior.cbcs.usf.edu/Implementation/data/BIRS.html" TargetMode="External"/><Relationship Id="rId11" Type="http://schemas.openxmlformats.org/officeDocument/2006/relationships/hyperlink" Target="https://education.vermont.gov/edu-early-mtss-system-inventory" TargetMode="External"/><Relationship Id="rId5" Type="http://schemas.openxmlformats.org/officeDocument/2006/relationships/hyperlink" Target="https://brookespublishing.com/download-your-materials/tpitos-scoring-spreadsheet/" TargetMode="External"/><Relationship Id="rId15" Type="http://schemas.openxmlformats.org/officeDocument/2006/relationships/vmlDrawing" Target="../drawings/vmlDrawing1.vml"/><Relationship Id="rId10" Type="http://schemas.openxmlformats.org/officeDocument/2006/relationships/hyperlink" Target="https://teachingstrategies.com/" TargetMode="External"/><Relationship Id="rId4" Type="http://schemas.openxmlformats.org/officeDocument/2006/relationships/hyperlink" Target="https://brookespublishing.com/product/tpot/" TargetMode="External"/><Relationship Id="rId9" Type="http://schemas.openxmlformats.org/officeDocument/2006/relationships/hyperlink" Target="https://education.vermont.gov/sites/aoe/files/documents/edu-vtmtss-field-guide-2019_0.pdf" TargetMode="External"/><Relationship Id="rId1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5" Type="http://schemas.openxmlformats.org/officeDocument/2006/relationships/table" Target="../tables/table14.xml"/><Relationship Id="rId4"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AD55D-9044-4904-B398-A1E6427CCE80}">
  <sheetPr codeName="Sheet1"/>
  <dimension ref="A1:I160"/>
  <sheetViews>
    <sheetView showGridLines="0" showRowColHeaders="0" tabSelected="1" showRuler="0" view="pageLayout" zoomScale="115" zoomScaleNormal="130" zoomScalePageLayoutView="115" workbookViewId="0">
      <selection sqref="A1:I1"/>
    </sheetView>
  </sheetViews>
  <sheetFormatPr defaultRowHeight="14.5"/>
  <cols>
    <col min="1" max="1" width="30.6328125" customWidth="1"/>
    <col min="2" max="2" width="26.54296875" customWidth="1"/>
    <col min="4" max="7" width="8.7265625" customWidth="1"/>
    <col min="9" max="9" width="11.81640625" customWidth="1"/>
  </cols>
  <sheetData>
    <row r="1" spans="1:9" ht="20">
      <c r="A1" s="227" t="s">
        <v>2</v>
      </c>
      <c r="B1" s="227"/>
      <c r="C1" s="227"/>
      <c r="D1" s="227"/>
      <c r="E1" s="227"/>
      <c r="F1" s="227"/>
      <c r="G1" s="227"/>
      <c r="H1" s="227"/>
      <c r="I1" s="227"/>
    </row>
    <row r="3" spans="1:9" s="2" customFormat="1">
      <c r="A3" s="89" t="s">
        <v>748</v>
      </c>
      <c r="B3" s="163"/>
      <c r="C3" s="23"/>
      <c r="D3" s="23"/>
      <c r="E3" s="23"/>
      <c r="F3" s="23"/>
      <c r="G3" s="23"/>
      <c r="H3" s="23"/>
      <c r="I3" s="23"/>
    </row>
    <row r="4" spans="1:9" s="2" customFormat="1">
      <c r="A4" s="89" t="s">
        <v>750</v>
      </c>
      <c r="B4" s="164"/>
      <c r="C4" s="29"/>
      <c r="D4" s="29"/>
      <c r="E4" s="29"/>
      <c r="F4" s="29"/>
      <c r="G4" s="29"/>
      <c r="H4" s="29"/>
      <c r="I4" s="29"/>
    </row>
    <row r="5" spans="1:9" s="2" customFormat="1">
      <c r="A5" s="89" t="s">
        <v>3</v>
      </c>
      <c r="B5" s="165"/>
      <c r="C5" s="17"/>
      <c r="D5" s="17"/>
    </row>
    <row r="6" spans="1:9" s="2" customFormat="1">
      <c r="A6" s="89" t="s">
        <v>4</v>
      </c>
      <c r="B6" s="163"/>
      <c r="C6" s="23"/>
      <c r="D6" s="23"/>
      <c r="E6" s="23"/>
      <c r="F6" s="23"/>
      <c r="G6" s="23"/>
      <c r="H6" s="23"/>
      <c r="I6" s="23"/>
    </row>
    <row r="7" spans="1:9" s="2" customFormat="1">
      <c r="A7" s="89" t="s">
        <v>749</v>
      </c>
      <c r="B7" s="163"/>
      <c r="C7" s="23"/>
      <c r="D7" s="23"/>
      <c r="E7" s="23"/>
      <c r="F7" s="23"/>
      <c r="G7" s="23"/>
      <c r="H7" s="23"/>
      <c r="I7" s="23"/>
    </row>
    <row r="8" spans="1:9" s="2" customFormat="1" ht="15.5">
      <c r="A8" s="206" t="s">
        <v>820</v>
      </c>
      <c r="B8" s="206" t="s">
        <v>820</v>
      </c>
      <c r="C8" s="206" t="s">
        <v>820</v>
      </c>
      <c r="D8" s="206" t="s">
        <v>820</v>
      </c>
      <c r="E8" s="206" t="s">
        <v>820</v>
      </c>
      <c r="F8" s="206" t="s">
        <v>820</v>
      </c>
      <c r="G8" s="206" t="s">
        <v>820</v>
      </c>
      <c r="H8" s="206" t="s">
        <v>820</v>
      </c>
      <c r="I8" s="206" t="s">
        <v>820</v>
      </c>
    </row>
    <row r="9" spans="1:9" s="2" customFormat="1" ht="16">
      <c r="A9" s="82" t="s">
        <v>779</v>
      </c>
      <c r="C9" s="206" t="s">
        <v>820</v>
      </c>
      <c r="D9" s="206" t="s">
        <v>820</v>
      </c>
      <c r="E9" s="206" t="s">
        <v>820</v>
      </c>
      <c r="F9" s="206" t="s">
        <v>820</v>
      </c>
      <c r="G9" s="206" t="s">
        <v>820</v>
      </c>
      <c r="H9" s="206" t="s">
        <v>820</v>
      </c>
      <c r="I9" s="206" t="s">
        <v>820</v>
      </c>
    </row>
    <row r="10" spans="1:9" s="2" customFormat="1" ht="15">
      <c r="A10" s="113" t="s">
        <v>832</v>
      </c>
      <c r="B10" s="205"/>
      <c r="C10" s="205"/>
      <c r="D10" s="205"/>
      <c r="E10" s="205"/>
      <c r="F10" s="205"/>
      <c r="G10" s="205"/>
      <c r="H10" s="205"/>
      <c r="I10" s="205"/>
    </row>
    <row r="11" spans="1:9" s="2" customFormat="1" ht="18.5">
      <c r="A11" s="8" t="s">
        <v>838</v>
      </c>
      <c r="B11" s="4"/>
    </row>
    <row r="12" spans="1:9" s="2" customFormat="1">
      <c r="A12" s="8" t="s">
        <v>798</v>
      </c>
      <c r="B12" s="4"/>
    </row>
    <row r="13" spans="1:9" s="2" customFormat="1" ht="18.5">
      <c r="A13" s="8" t="s">
        <v>834</v>
      </c>
      <c r="B13" s="4"/>
    </row>
    <row r="14" spans="1:9" s="2" customFormat="1">
      <c r="A14" s="8" t="s">
        <v>799</v>
      </c>
      <c r="B14" s="4"/>
    </row>
    <row r="15" spans="1:9" s="2" customFormat="1">
      <c r="A15" s="8" t="s">
        <v>781</v>
      </c>
      <c r="B15" s="4"/>
    </row>
    <row r="16" spans="1:9" s="2" customFormat="1" ht="15.5">
      <c r="A16" s="206" t="s">
        <v>820</v>
      </c>
      <c r="B16" s="206" t="s">
        <v>820</v>
      </c>
      <c r="C16" s="206" t="s">
        <v>820</v>
      </c>
      <c r="D16" s="206" t="s">
        <v>820</v>
      </c>
      <c r="E16" s="206" t="s">
        <v>820</v>
      </c>
      <c r="F16" s="206" t="s">
        <v>820</v>
      </c>
      <c r="G16" s="206" t="s">
        <v>820</v>
      </c>
      <c r="H16" s="206" t="s">
        <v>820</v>
      </c>
      <c r="I16" s="206" t="s">
        <v>820</v>
      </c>
    </row>
    <row r="17" spans="1:9" s="2" customFormat="1">
      <c r="A17" s="22" t="s">
        <v>780</v>
      </c>
      <c r="B17" s="7"/>
      <c r="C17" s="7"/>
      <c r="D17" s="7"/>
      <c r="E17" s="7"/>
      <c r="F17" s="7"/>
      <c r="G17" s="7"/>
      <c r="H17" s="7"/>
      <c r="I17" s="7"/>
    </row>
    <row r="18" spans="1:9" s="2" customFormat="1">
      <c r="A18" s="22" t="s">
        <v>810</v>
      </c>
      <c r="B18" s="22"/>
      <c r="C18" s="22"/>
      <c r="D18" s="22"/>
      <c r="E18" s="22"/>
      <c r="F18" s="22"/>
      <c r="G18" s="22"/>
      <c r="H18" s="22"/>
      <c r="I18" s="22"/>
    </row>
    <row r="19" spans="1:9" s="2" customFormat="1">
      <c r="A19" s="22" t="s">
        <v>811</v>
      </c>
      <c r="B19" s="22"/>
      <c r="C19" s="22"/>
      <c r="D19" s="22"/>
      <c r="E19" s="22"/>
      <c r="F19" s="22"/>
      <c r="G19" s="22"/>
      <c r="H19" s="22"/>
      <c r="I19" s="22"/>
    </row>
    <row r="20" spans="1:9" s="2" customFormat="1">
      <c r="A20" s="22" t="s">
        <v>835</v>
      </c>
      <c r="B20" s="22"/>
      <c r="C20" s="22"/>
      <c r="D20" s="22"/>
      <c r="E20" s="22"/>
      <c r="F20" s="22"/>
      <c r="G20" s="22"/>
      <c r="H20" s="22"/>
      <c r="I20" s="22"/>
    </row>
    <row r="21" spans="1:9" s="2" customFormat="1">
      <c r="A21" s="22" t="s">
        <v>812</v>
      </c>
      <c r="B21" s="22"/>
      <c r="C21" s="22"/>
      <c r="D21" s="22"/>
      <c r="E21" s="22"/>
      <c r="F21" s="22"/>
      <c r="G21" s="22"/>
      <c r="H21" s="22"/>
      <c r="I21" s="22"/>
    </row>
    <row r="22" spans="1:9" s="2" customFormat="1" ht="15.5">
      <c r="A22" s="206" t="s">
        <v>820</v>
      </c>
      <c r="B22" s="206" t="s">
        <v>820</v>
      </c>
      <c r="C22" s="206" t="s">
        <v>820</v>
      </c>
      <c r="D22" s="206" t="s">
        <v>820</v>
      </c>
      <c r="E22" s="206" t="s">
        <v>820</v>
      </c>
      <c r="F22" s="206" t="s">
        <v>820</v>
      </c>
      <c r="G22" s="206" t="s">
        <v>820</v>
      </c>
      <c r="H22" s="206" t="s">
        <v>820</v>
      </c>
      <c r="I22" s="206" t="s">
        <v>820</v>
      </c>
    </row>
    <row r="23" spans="1:9" s="2" customFormat="1" ht="16">
      <c r="A23" s="83" t="s">
        <v>725</v>
      </c>
    </row>
    <row r="24" spans="1:9" s="2" customFormat="1" ht="15.5">
      <c r="A24" s="206" t="s">
        <v>820</v>
      </c>
      <c r="B24" s="206" t="s">
        <v>820</v>
      </c>
      <c r="C24" s="206" t="s">
        <v>820</v>
      </c>
      <c r="D24" s="206" t="s">
        <v>820</v>
      </c>
      <c r="E24" s="206" t="s">
        <v>820</v>
      </c>
      <c r="F24" s="206" t="s">
        <v>820</v>
      </c>
      <c r="G24" s="206" t="s">
        <v>820</v>
      </c>
      <c r="H24" s="206" t="s">
        <v>820</v>
      </c>
      <c r="I24" s="206" t="s">
        <v>820</v>
      </c>
    </row>
    <row r="25" spans="1:9" s="2" customFormat="1" ht="15.5">
      <c r="A25" s="3" t="s">
        <v>767</v>
      </c>
      <c r="B25" s="206" t="s">
        <v>820</v>
      </c>
      <c r="C25" s="206" t="s">
        <v>820</v>
      </c>
      <c r="D25" s="206" t="s">
        <v>820</v>
      </c>
      <c r="E25" s="206" t="s">
        <v>820</v>
      </c>
      <c r="F25" s="206" t="s">
        <v>820</v>
      </c>
      <c r="G25" s="206" t="s">
        <v>820</v>
      </c>
      <c r="H25" s="206" t="s">
        <v>820</v>
      </c>
      <c r="I25" s="206" t="s">
        <v>820</v>
      </c>
    </row>
    <row r="26" spans="1:9" s="2" customFormat="1" ht="15.5">
      <c r="A26" s="8" t="s">
        <v>696</v>
      </c>
      <c r="B26" s="206" t="s">
        <v>820</v>
      </c>
      <c r="C26" s="206" t="s">
        <v>820</v>
      </c>
      <c r="D26" s="206" t="s">
        <v>820</v>
      </c>
      <c r="E26" s="206" t="s">
        <v>820</v>
      </c>
      <c r="F26" s="206" t="s">
        <v>820</v>
      </c>
      <c r="G26" s="206" t="s">
        <v>820</v>
      </c>
      <c r="H26" s="206" t="s">
        <v>820</v>
      </c>
      <c r="I26" s="206" t="s">
        <v>820</v>
      </c>
    </row>
    <row r="27" spans="1:9" s="2" customFormat="1" ht="15.5">
      <c r="A27" s="91" t="s">
        <v>769</v>
      </c>
      <c r="B27" s="206" t="s">
        <v>820</v>
      </c>
      <c r="C27" s="206" t="s">
        <v>820</v>
      </c>
      <c r="D27" s="206" t="s">
        <v>820</v>
      </c>
      <c r="E27" s="206" t="s">
        <v>820</v>
      </c>
      <c r="F27" s="206" t="s">
        <v>820</v>
      </c>
      <c r="G27" s="206" t="s">
        <v>820</v>
      </c>
      <c r="H27" s="206" t="s">
        <v>820</v>
      </c>
      <c r="I27" s="206" t="s">
        <v>820</v>
      </c>
    </row>
    <row r="28" spans="1:9" s="2" customFormat="1" ht="15.5">
      <c r="A28" s="91" t="s">
        <v>768</v>
      </c>
      <c r="B28" s="206" t="s">
        <v>820</v>
      </c>
      <c r="C28" s="206" t="s">
        <v>820</v>
      </c>
      <c r="D28" s="206" t="s">
        <v>820</v>
      </c>
      <c r="E28" s="206" t="s">
        <v>820</v>
      </c>
      <c r="F28" s="206" t="s">
        <v>820</v>
      </c>
      <c r="G28" s="206" t="s">
        <v>820</v>
      </c>
      <c r="H28" s="206" t="s">
        <v>820</v>
      </c>
      <c r="I28" s="206" t="s">
        <v>820</v>
      </c>
    </row>
    <row r="29" spans="1:9" s="2" customFormat="1" ht="18.5">
      <c r="A29" s="8" t="s">
        <v>6</v>
      </c>
      <c r="B29" s="206" t="s">
        <v>820</v>
      </c>
      <c r="C29" s="206" t="s">
        <v>820</v>
      </c>
      <c r="D29" s="206" t="s">
        <v>820</v>
      </c>
      <c r="E29" s="206" t="s">
        <v>820</v>
      </c>
      <c r="F29" s="206" t="s">
        <v>820</v>
      </c>
      <c r="G29" s="206" t="s">
        <v>820</v>
      </c>
      <c r="H29" s="206" t="s">
        <v>820</v>
      </c>
      <c r="I29" s="206" t="s">
        <v>820</v>
      </c>
    </row>
    <row r="30" spans="1:9" s="2" customFormat="1" ht="15.5">
      <c r="A30" s="206" t="s">
        <v>820</v>
      </c>
      <c r="B30" s="206" t="s">
        <v>820</v>
      </c>
      <c r="C30" s="206" t="s">
        <v>820</v>
      </c>
      <c r="D30" s="206" t="s">
        <v>820</v>
      </c>
      <c r="E30" s="206" t="s">
        <v>820</v>
      </c>
      <c r="F30" s="206" t="s">
        <v>820</v>
      </c>
      <c r="G30" s="206" t="s">
        <v>820</v>
      </c>
      <c r="H30" s="206" t="s">
        <v>820</v>
      </c>
      <c r="I30" s="206" t="s">
        <v>820</v>
      </c>
    </row>
    <row r="31" spans="1:9" s="2" customFormat="1">
      <c r="A31" s="92" t="s">
        <v>770</v>
      </c>
    </row>
    <row r="32" spans="1:9" s="2" customFormat="1" ht="18.5">
      <c r="A32" s="8" t="s">
        <v>7</v>
      </c>
    </row>
    <row r="33" spans="1:1" s="2" customFormat="1" ht="18.5">
      <c r="A33" s="8" t="s">
        <v>697</v>
      </c>
    </row>
    <row r="34" spans="1:1" s="2" customFormat="1" ht="16.5">
      <c r="A34" s="166" t="s">
        <v>818</v>
      </c>
    </row>
    <row r="35" spans="1:1" s="2" customFormat="1" ht="15.5">
      <c r="A35" s="206" t="s">
        <v>820</v>
      </c>
    </row>
    <row r="36" spans="1:1" s="2" customFormat="1">
      <c r="A36" s="3" t="s">
        <v>715</v>
      </c>
    </row>
    <row r="37" spans="1:1" s="2" customFormat="1" ht="18.5">
      <c r="A37" s="8" t="s">
        <v>698</v>
      </c>
    </row>
    <row r="38" spans="1:1" s="2" customFormat="1" ht="18.5">
      <c r="A38" s="8" t="s">
        <v>699</v>
      </c>
    </row>
    <row r="39" spans="1:1" s="2" customFormat="1" ht="18.5">
      <c r="A39" s="8" t="s">
        <v>700</v>
      </c>
    </row>
    <row r="40" spans="1:1" s="2" customFormat="1" ht="15.5">
      <c r="A40" s="206" t="s">
        <v>820</v>
      </c>
    </row>
    <row r="41" spans="1:1" s="2" customFormat="1">
      <c r="A41" s="3" t="s">
        <v>716</v>
      </c>
    </row>
    <row r="42" spans="1:1" s="2" customFormat="1" ht="18.5">
      <c r="A42" s="8" t="s">
        <v>8</v>
      </c>
    </row>
    <row r="43" spans="1:1" s="2" customFormat="1" ht="18.5">
      <c r="A43" s="91" t="s">
        <v>771</v>
      </c>
    </row>
    <row r="44" spans="1:1" s="2" customFormat="1" ht="18.5">
      <c r="A44" s="91" t="s">
        <v>772</v>
      </c>
    </row>
    <row r="45" spans="1:1" s="2" customFormat="1" ht="15.5">
      <c r="A45" s="206" t="s">
        <v>820</v>
      </c>
    </row>
    <row r="46" spans="1:1" s="2" customFormat="1">
      <c r="A46" s="3" t="s">
        <v>717</v>
      </c>
    </row>
    <row r="47" spans="1:1" s="2" customFormat="1" ht="18.5">
      <c r="A47" s="8" t="s">
        <v>9</v>
      </c>
    </row>
    <row r="48" spans="1:1" s="2" customFormat="1" ht="18.5">
      <c r="A48" s="8" t="s">
        <v>10</v>
      </c>
    </row>
    <row r="49" spans="1:9" s="2" customFormat="1" ht="18.5">
      <c r="A49" s="8" t="s">
        <v>11</v>
      </c>
    </row>
    <row r="50" spans="1:9" s="2" customFormat="1" ht="15.5">
      <c r="A50" s="206" t="s">
        <v>820</v>
      </c>
    </row>
    <row r="51" spans="1:9" s="2" customFormat="1" ht="16">
      <c r="A51" s="168" t="s">
        <v>821</v>
      </c>
    </row>
    <row r="52" spans="1:9" s="2" customFormat="1" ht="15">
      <c r="A52" s="169" t="s">
        <v>726</v>
      </c>
    </row>
    <row r="53" spans="1:9" s="2" customFormat="1">
      <c r="A53" s="60" t="s">
        <v>824</v>
      </c>
    </row>
    <row r="54" spans="1:9" s="2" customFormat="1">
      <c r="A54" s="1" t="s">
        <v>773</v>
      </c>
    </row>
    <row r="55" spans="1:9" s="2" customFormat="1">
      <c r="A55" s="1" t="s">
        <v>774</v>
      </c>
    </row>
    <row r="56" spans="1:9" s="2" customFormat="1">
      <c r="A56" s="60" t="s">
        <v>795</v>
      </c>
      <c r="B56" s="5"/>
      <c r="C56" s="5"/>
      <c r="D56" s="5"/>
      <c r="E56" s="5"/>
      <c r="F56" s="5"/>
      <c r="G56" s="5"/>
      <c r="H56" s="5"/>
      <c r="I56" s="5"/>
    </row>
    <row r="57" spans="1:9" s="2" customFormat="1">
      <c r="A57" s="1" t="s">
        <v>794</v>
      </c>
      <c r="B57" s="5"/>
      <c r="C57" s="5"/>
      <c r="D57" s="5"/>
      <c r="E57" s="5"/>
      <c r="F57" s="5"/>
      <c r="G57" s="5"/>
      <c r="H57" s="5"/>
      <c r="I57" s="5"/>
    </row>
    <row r="58" spans="1:9" s="2" customFormat="1">
      <c r="A58" s="1" t="s">
        <v>813</v>
      </c>
      <c r="B58" s="5"/>
      <c r="C58" s="5"/>
      <c r="D58" s="5"/>
      <c r="E58" s="5"/>
      <c r="F58" s="5"/>
      <c r="G58" s="5"/>
      <c r="H58" s="5"/>
      <c r="I58" s="5"/>
    </row>
    <row r="59" spans="1:9" s="2" customFormat="1">
      <c r="A59" s="1" t="s">
        <v>796</v>
      </c>
    </row>
    <row r="60" spans="1:9" s="2" customFormat="1">
      <c r="A60" s="22" t="s">
        <v>797</v>
      </c>
    </row>
    <row r="61" spans="1:9" s="2" customFormat="1" ht="15.5">
      <c r="A61" s="206" t="s">
        <v>820</v>
      </c>
    </row>
    <row r="62" spans="1:9" s="2" customFormat="1">
      <c r="A62" s="170" t="s">
        <v>823</v>
      </c>
    </row>
    <row r="63" spans="1:9" s="2" customFormat="1" ht="15.5">
      <c r="A63" s="206" t="s">
        <v>820</v>
      </c>
    </row>
    <row r="64" spans="1:9" s="2" customFormat="1">
      <c r="A64" s="170" t="s">
        <v>825</v>
      </c>
    </row>
    <row r="65" spans="1:9" s="2" customFormat="1">
      <c r="A65" s="170" t="s">
        <v>826</v>
      </c>
    </row>
    <row r="66" spans="1:9" s="2" customFormat="1">
      <c r="A66" s="170" t="s">
        <v>827</v>
      </c>
    </row>
    <row r="67" spans="1:9" s="2" customFormat="1" ht="15.5">
      <c r="A67" s="206" t="s">
        <v>820</v>
      </c>
    </row>
    <row r="68" spans="1:9" s="2" customFormat="1">
      <c r="A68" s="170" t="s">
        <v>828</v>
      </c>
    </row>
    <row r="69" spans="1:9" s="2" customFormat="1">
      <c r="A69" s="170" t="s">
        <v>829</v>
      </c>
    </row>
    <row r="70" spans="1:9" s="2" customFormat="1" ht="15.5">
      <c r="A70" s="206" t="s">
        <v>820</v>
      </c>
    </row>
    <row r="71" spans="1:9" s="2" customFormat="1" ht="16">
      <c r="A71" s="83" t="s">
        <v>727</v>
      </c>
    </row>
    <row r="72" spans="1:9" s="2" customFormat="1">
      <c r="A72" s="112" t="s">
        <v>817</v>
      </c>
      <c r="B72" s="5"/>
      <c r="C72" s="5"/>
      <c r="D72" s="5"/>
      <c r="E72" s="5"/>
      <c r="F72" s="5"/>
      <c r="G72" s="5"/>
      <c r="H72" s="5"/>
      <c r="I72" s="5"/>
    </row>
    <row r="73" spans="1:9" s="2" customFormat="1">
      <c r="A73" s="11" t="s">
        <v>800</v>
      </c>
    </row>
    <row r="74" spans="1:9" s="2" customFormat="1" ht="15.5">
      <c r="A74" s="206" t="s">
        <v>820</v>
      </c>
      <c r="B74" s="22"/>
      <c r="C74" s="22"/>
      <c r="D74" s="22"/>
      <c r="E74" s="22"/>
      <c r="F74" s="22"/>
      <c r="G74" s="22"/>
      <c r="H74" s="22"/>
      <c r="I74" s="22"/>
    </row>
    <row r="75" spans="1:9" s="2" customFormat="1" ht="15">
      <c r="A75" s="113" t="s">
        <v>802</v>
      </c>
      <c r="B75" s="205"/>
      <c r="C75" s="205"/>
      <c r="D75" s="205"/>
      <c r="E75" s="205"/>
      <c r="F75" s="205"/>
      <c r="G75" s="205"/>
      <c r="H75" s="205"/>
    </row>
    <row r="76" spans="1:9" s="2" customFormat="1">
      <c r="A76" s="1" t="s">
        <v>801</v>
      </c>
    </row>
    <row r="77" spans="1:9" s="2" customFormat="1" ht="15.5">
      <c r="A77" s="206" t="s">
        <v>820</v>
      </c>
    </row>
    <row r="78" spans="1:9" s="2" customFormat="1" ht="16">
      <c r="A78" s="83" t="s">
        <v>5</v>
      </c>
    </row>
    <row r="79" spans="1:9" s="2" customFormat="1">
      <c r="A79" s="1" t="s">
        <v>15</v>
      </c>
      <c r="B79" s="5"/>
      <c r="C79" s="5"/>
      <c r="D79" s="5"/>
      <c r="E79" s="5"/>
      <c r="F79" s="5"/>
      <c r="G79" s="5"/>
      <c r="H79" s="5"/>
      <c r="I79" s="5"/>
    </row>
    <row r="80" spans="1:9" s="2" customFormat="1">
      <c r="A80" s="1" t="s">
        <v>595</v>
      </c>
    </row>
    <row r="81" spans="1:9" s="2" customFormat="1">
      <c r="A81" s="22" t="s">
        <v>594</v>
      </c>
    </row>
    <row r="82" spans="1:9" s="2" customFormat="1" ht="15.5">
      <c r="A82" s="206" t="s">
        <v>820</v>
      </c>
    </row>
    <row r="83" spans="1:9" s="2" customFormat="1">
      <c r="A83" s="22" t="s">
        <v>16</v>
      </c>
      <c r="B83" s="22"/>
      <c r="C83" s="22"/>
      <c r="D83" s="22"/>
      <c r="E83" s="22"/>
      <c r="F83" s="22"/>
      <c r="G83" s="22"/>
      <c r="H83" s="22"/>
      <c r="I83" s="22"/>
    </row>
    <row r="84" spans="1:9" s="2" customFormat="1">
      <c r="A84" s="9" t="s">
        <v>754</v>
      </c>
    </row>
    <row r="85" spans="1:9" s="2" customFormat="1" ht="15.5">
      <c r="A85" s="206" t="s">
        <v>820</v>
      </c>
    </row>
    <row r="86" spans="1:9" s="2" customFormat="1" ht="16">
      <c r="A86" s="83" t="s">
        <v>12</v>
      </c>
    </row>
    <row r="87" spans="1:9" s="2" customFormat="1" ht="15.5">
      <c r="A87" s="206" t="s">
        <v>820</v>
      </c>
    </row>
    <row r="88" spans="1:9" s="2" customFormat="1">
      <c r="A88" s="1" t="s">
        <v>597</v>
      </c>
      <c r="B88" s="1"/>
      <c r="C88" s="1"/>
      <c r="D88" s="1"/>
      <c r="E88" s="1"/>
      <c r="F88" s="1"/>
      <c r="G88" s="1"/>
      <c r="H88" s="1"/>
      <c r="I88" s="1"/>
    </row>
    <row r="89" spans="1:9" s="2" customFormat="1">
      <c r="A89" s="22" t="s">
        <v>596</v>
      </c>
    </row>
    <row r="90" spans="1:9" s="2" customFormat="1" ht="15.5">
      <c r="A90" s="206" t="s">
        <v>820</v>
      </c>
    </row>
    <row r="91" spans="1:9" s="6" customFormat="1">
      <c r="A91" s="1" t="s">
        <v>599</v>
      </c>
      <c r="B91" s="1"/>
      <c r="C91" s="1"/>
      <c r="D91" s="1"/>
      <c r="E91" s="1"/>
      <c r="F91" s="1"/>
      <c r="G91" s="1"/>
      <c r="H91" s="1"/>
      <c r="I91" s="1"/>
    </row>
    <row r="92" spans="1:9" s="2" customFormat="1">
      <c r="A92" s="22" t="s">
        <v>598</v>
      </c>
    </row>
    <row r="93" spans="1:9" s="2" customFormat="1" ht="15.5">
      <c r="A93" s="206" t="s">
        <v>820</v>
      </c>
    </row>
    <row r="94" spans="1:9" s="2" customFormat="1">
      <c r="A94" s="1" t="s">
        <v>13</v>
      </c>
    </row>
    <row r="95" spans="1:9" s="2" customFormat="1" ht="15.5">
      <c r="A95" s="206" t="s">
        <v>820</v>
      </c>
    </row>
    <row r="96" spans="1:9" s="2" customFormat="1">
      <c r="A96" s="1" t="s">
        <v>600</v>
      </c>
      <c r="B96" s="1"/>
      <c r="C96" s="1"/>
      <c r="D96" s="1"/>
      <c r="E96" s="1"/>
      <c r="F96" s="1"/>
      <c r="G96" s="1"/>
      <c r="H96" s="1"/>
      <c r="I96" s="1"/>
    </row>
    <row r="97" spans="1:9" s="2" customFormat="1">
      <c r="A97" s="1" t="s">
        <v>602</v>
      </c>
    </row>
    <row r="98" spans="1:9" s="2" customFormat="1">
      <c r="A98" s="1" t="s">
        <v>601</v>
      </c>
    </row>
    <row r="99" spans="1:9" s="2" customFormat="1" ht="15.5">
      <c r="A99" s="206" t="s">
        <v>820</v>
      </c>
    </row>
    <row r="100" spans="1:9" s="2" customFormat="1">
      <c r="A100" s="1" t="s">
        <v>604</v>
      </c>
      <c r="B100" s="1"/>
      <c r="C100" s="1"/>
      <c r="D100" s="1"/>
      <c r="E100" s="1"/>
      <c r="F100" s="1"/>
      <c r="G100" s="1"/>
      <c r="H100" s="1"/>
      <c r="I100" s="1"/>
    </row>
    <row r="101" spans="1:9" s="2" customFormat="1">
      <c r="A101" s="1" t="s">
        <v>603</v>
      </c>
    </row>
    <row r="102" spans="1:9" s="2" customFormat="1" ht="15.5">
      <c r="A102" s="206" t="s">
        <v>820</v>
      </c>
    </row>
    <row r="103" spans="1:9" s="2" customFormat="1">
      <c r="A103" s="1" t="s">
        <v>605</v>
      </c>
      <c r="B103" s="1"/>
      <c r="C103" s="1"/>
      <c r="D103" s="1"/>
      <c r="E103" s="1"/>
      <c r="F103" s="1"/>
      <c r="G103" s="1"/>
      <c r="H103" s="1"/>
      <c r="I103" s="1"/>
    </row>
    <row r="104" spans="1:9" s="2" customFormat="1">
      <c r="A104" s="1" t="s">
        <v>606</v>
      </c>
    </row>
    <row r="105" spans="1:9" s="2" customFormat="1">
      <c r="A105" s="1" t="s">
        <v>775</v>
      </c>
    </row>
    <row r="106" spans="1:9" s="2" customFormat="1" ht="15.5">
      <c r="A106" s="206" t="s">
        <v>820</v>
      </c>
    </row>
    <row r="107" spans="1:9" s="2" customFormat="1">
      <c r="A107" s="1" t="s">
        <v>776</v>
      </c>
      <c r="B107" s="10"/>
      <c r="C107" s="10"/>
      <c r="D107" s="10"/>
      <c r="E107" s="10"/>
      <c r="F107" s="10"/>
      <c r="G107" s="10"/>
      <c r="H107" s="10"/>
      <c r="I107" s="10"/>
    </row>
    <row r="108" spans="1:9" s="2" customFormat="1">
      <c r="A108" s="1" t="s">
        <v>777</v>
      </c>
    </row>
    <row r="109" spans="1:9" s="2" customFormat="1">
      <c r="A109" s="1" t="s">
        <v>607</v>
      </c>
    </row>
    <row r="110" spans="1:9" s="2" customFormat="1">
      <c r="A110" s="1" t="s">
        <v>752</v>
      </c>
    </row>
    <row r="111" spans="1:9" s="2" customFormat="1">
      <c r="A111" s="1" t="s">
        <v>608</v>
      </c>
    </row>
    <row r="112" spans="1:9" s="2" customFormat="1" ht="15.5">
      <c r="A112" s="206" t="s">
        <v>820</v>
      </c>
    </row>
    <row r="113" spans="1:9" s="2" customFormat="1">
      <c r="A113" s="1" t="s">
        <v>609</v>
      </c>
      <c r="B113" s="10"/>
      <c r="C113" s="10"/>
      <c r="D113" s="10"/>
      <c r="E113" s="10"/>
      <c r="F113" s="10"/>
      <c r="G113" s="10"/>
      <c r="H113" s="10"/>
      <c r="I113" s="10"/>
    </row>
    <row r="114" spans="1:9" s="2" customFormat="1">
      <c r="A114" s="1" t="s">
        <v>610</v>
      </c>
      <c r="B114" s="10"/>
      <c r="C114" s="10"/>
      <c r="D114" s="10"/>
      <c r="E114" s="10"/>
      <c r="F114" s="10"/>
      <c r="G114" s="10"/>
      <c r="H114" s="10"/>
      <c r="I114" s="10"/>
    </row>
    <row r="115" spans="1:9" s="2" customFormat="1">
      <c r="A115" s="1" t="s">
        <v>611</v>
      </c>
    </row>
    <row r="116" spans="1:9" s="2" customFormat="1">
      <c r="A116" s="22" t="s">
        <v>830</v>
      </c>
    </row>
    <row r="117" spans="1:9" s="2" customFormat="1" ht="15.5">
      <c r="A117" s="206" t="s">
        <v>820</v>
      </c>
    </row>
    <row r="118" spans="1:9" s="2" customFormat="1">
      <c r="A118" s="1" t="s">
        <v>612</v>
      </c>
      <c r="B118" s="10"/>
      <c r="C118" s="10"/>
      <c r="D118" s="10"/>
      <c r="E118" s="10"/>
      <c r="F118" s="10"/>
      <c r="G118" s="10"/>
      <c r="H118" s="10"/>
      <c r="I118" s="10"/>
    </row>
    <row r="119" spans="1:9" s="2" customFormat="1">
      <c r="A119" s="9" t="s">
        <v>836</v>
      </c>
    </row>
    <row r="120" spans="1:9" s="2" customFormat="1">
      <c r="A120" s="9" t="s">
        <v>613</v>
      </c>
    </row>
    <row r="121" spans="1:9" s="2" customFormat="1">
      <c r="A121" s="9" t="s">
        <v>755</v>
      </c>
    </row>
    <row r="122" spans="1:9" s="2" customFormat="1" ht="15.5">
      <c r="A122" s="206" t="s">
        <v>820</v>
      </c>
    </row>
    <row r="123" spans="1:9" s="2" customFormat="1">
      <c r="A123" s="114" t="s">
        <v>839</v>
      </c>
    </row>
    <row r="124" spans="1:9" s="2" customFormat="1">
      <c r="A124" s="114" t="s">
        <v>814</v>
      </c>
    </row>
    <row r="125" spans="1:9" s="2" customFormat="1" ht="15.5">
      <c r="A125" s="206" t="s">
        <v>820</v>
      </c>
    </row>
    <row r="126" spans="1:9" s="2" customFormat="1">
      <c r="A126" s="1" t="s">
        <v>778</v>
      </c>
      <c r="B126" s="10"/>
      <c r="C126" s="10"/>
      <c r="D126" s="10"/>
      <c r="E126" s="10"/>
      <c r="F126" s="10"/>
      <c r="G126" s="10"/>
      <c r="H126" s="10"/>
      <c r="I126" s="10"/>
    </row>
    <row r="127" spans="1:9" s="2" customFormat="1">
      <c r="A127" s="60" t="s">
        <v>803</v>
      </c>
      <c r="B127" s="12"/>
      <c r="C127" s="12"/>
      <c r="D127" s="12"/>
      <c r="E127" s="12"/>
      <c r="F127" s="12"/>
      <c r="G127" s="12"/>
      <c r="H127" s="12"/>
      <c r="I127" s="12"/>
    </row>
    <row r="128" spans="1:9" s="2" customFormat="1" ht="15.5">
      <c r="A128" s="206" t="s">
        <v>820</v>
      </c>
      <c r="B128" s="12"/>
      <c r="C128" s="12"/>
      <c r="D128" s="12"/>
      <c r="E128" s="12"/>
      <c r="F128" s="12"/>
      <c r="G128" s="12"/>
      <c r="H128" s="12"/>
      <c r="I128" s="12"/>
    </row>
    <row r="129" spans="1:9" s="2" customFormat="1">
      <c r="A129" s="60" t="s">
        <v>804</v>
      </c>
      <c r="B129" s="12"/>
      <c r="C129" s="12"/>
      <c r="D129" s="12"/>
      <c r="E129" s="12"/>
      <c r="F129" s="12"/>
      <c r="G129" s="12"/>
      <c r="H129" s="12"/>
      <c r="I129" s="12"/>
    </row>
    <row r="130" spans="1:9" s="2" customFormat="1">
      <c r="A130" s="60" t="s">
        <v>805</v>
      </c>
      <c r="B130" s="12"/>
      <c r="C130" s="12"/>
      <c r="D130" s="12"/>
      <c r="E130" s="12"/>
      <c r="F130" s="12"/>
      <c r="G130" s="12"/>
      <c r="H130" s="12"/>
      <c r="I130" s="12"/>
    </row>
    <row r="131" spans="1:9" s="2" customFormat="1" ht="16">
      <c r="A131" s="84" t="s">
        <v>728</v>
      </c>
    </row>
    <row r="132" spans="1:9" s="2" customFormat="1" ht="16.5">
      <c r="A132" s="85" t="s">
        <v>729</v>
      </c>
    </row>
    <row r="133" spans="1:9" s="2" customFormat="1" ht="15.5">
      <c r="A133" s="206" t="s">
        <v>820</v>
      </c>
    </row>
    <row r="134" spans="1:9" s="2" customFormat="1">
      <c r="A134" s="13" t="s">
        <v>614</v>
      </c>
      <c r="B134" s="15"/>
      <c r="C134" s="15"/>
      <c r="D134" s="15"/>
      <c r="E134" s="15"/>
      <c r="F134" s="15"/>
      <c r="G134" s="15"/>
      <c r="H134" s="15"/>
      <c r="I134" s="15"/>
    </row>
    <row r="135" spans="1:9" s="2" customFormat="1">
      <c r="A135" s="18" t="s">
        <v>615</v>
      </c>
      <c r="B135" s="15"/>
      <c r="C135" s="15"/>
      <c r="D135" s="15"/>
      <c r="E135" s="15"/>
      <c r="F135" s="15"/>
      <c r="G135" s="15"/>
      <c r="H135" s="15"/>
      <c r="I135" s="15"/>
    </row>
    <row r="136" spans="1:9" s="2" customFormat="1" ht="15.5">
      <c r="A136" s="206" t="s">
        <v>820</v>
      </c>
      <c r="B136" s="15"/>
      <c r="C136" s="15"/>
      <c r="D136" s="15"/>
      <c r="E136" s="15"/>
      <c r="F136" s="15"/>
      <c r="G136" s="15"/>
      <c r="H136" s="15"/>
      <c r="I136" s="15"/>
    </row>
    <row r="137" spans="1:9" s="2" customFormat="1" ht="16.5">
      <c r="A137" s="19" t="s">
        <v>616</v>
      </c>
      <c r="B137" s="16"/>
      <c r="C137" s="16"/>
      <c r="D137" s="16"/>
      <c r="E137" s="16"/>
      <c r="F137" s="16"/>
      <c r="G137" s="16"/>
      <c r="H137" s="16"/>
      <c r="I137" s="16"/>
    </row>
    <row r="138" spans="1:9" s="2" customFormat="1">
      <c r="A138" s="20" t="s">
        <v>617</v>
      </c>
      <c r="B138" s="16"/>
      <c r="C138" s="16"/>
      <c r="D138" s="16"/>
      <c r="E138" s="16"/>
      <c r="F138" s="16"/>
      <c r="G138" s="16"/>
      <c r="H138" s="16"/>
      <c r="I138" s="16"/>
    </row>
    <row r="139" spans="1:9" s="2" customFormat="1" ht="15.5">
      <c r="A139" s="206" t="s">
        <v>820</v>
      </c>
      <c r="B139" s="16"/>
      <c r="C139" s="16"/>
      <c r="D139" s="16"/>
      <c r="E139" s="16"/>
      <c r="F139" s="16"/>
      <c r="G139" s="16"/>
      <c r="H139" s="16"/>
      <c r="I139" s="16"/>
    </row>
    <row r="140" spans="1:9" s="2" customFormat="1" ht="16.5">
      <c r="A140" s="13" t="s">
        <v>618</v>
      </c>
      <c r="B140" s="15"/>
      <c r="C140" s="15"/>
      <c r="D140" s="15"/>
      <c r="E140" s="15"/>
      <c r="F140" s="15"/>
      <c r="G140" s="15"/>
      <c r="H140" s="15"/>
      <c r="I140" s="15"/>
    </row>
    <row r="141" spans="1:9" s="2" customFormat="1">
      <c r="A141" s="21" t="s">
        <v>756</v>
      </c>
      <c r="B141" s="15"/>
      <c r="C141" s="15"/>
      <c r="D141" s="15"/>
      <c r="E141" s="15"/>
      <c r="F141" s="15"/>
      <c r="G141" s="15"/>
      <c r="H141" s="15"/>
      <c r="I141" s="15"/>
    </row>
    <row r="142" spans="1:9" s="2" customFormat="1" ht="15.5">
      <c r="A142" s="206" t="s">
        <v>820</v>
      </c>
      <c r="B142" s="15"/>
      <c r="C142" s="15"/>
      <c r="D142" s="15"/>
      <c r="E142" s="15"/>
      <c r="F142" s="15"/>
      <c r="G142" s="15"/>
      <c r="H142" s="15"/>
      <c r="I142" s="15"/>
    </row>
    <row r="143" spans="1:9" s="2" customFormat="1" ht="16.5">
      <c r="A143" s="167" t="s">
        <v>837</v>
      </c>
      <c r="B143" s="15"/>
      <c r="C143" s="15"/>
      <c r="D143" s="15"/>
      <c r="E143" s="15"/>
      <c r="F143" s="15"/>
      <c r="G143" s="15"/>
      <c r="H143" s="15"/>
      <c r="I143" s="15"/>
    </row>
    <row r="144" spans="1:9" s="2" customFormat="1" ht="15.5">
      <c r="A144" s="206" t="s">
        <v>820</v>
      </c>
      <c r="B144" s="15"/>
      <c r="C144" s="15"/>
      <c r="D144" s="15"/>
      <c r="E144" s="15"/>
      <c r="F144" s="15"/>
      <c r="G144" s="15"/>
      <c r="H144" s="15"/>
      <c r="I144" s="15"/>
    </row>
    <row r="145" spans="1:9" s="2" customFormat="1" ht="16.5">
      <c r="A145" s="13" t="s">
        <v>619</v>
      </c>
      <c r="B145" s="15"/>
      <c r="C145" s="15"/>
      <c r="D145" s="15"/>
      <c r="E145" s="15"/>
      <c r="F145" s="15"/>
      <c r="G145" s="15"/>
      <c r="H145" s="15"/>
      <c r="I145" s="15"/>
    </row>
    <row r="146" spans="1:9" s="2" customFormat="1">
      <c r="A146" s="18" t="s">
        <v>757</v>
      </c>
      <c r="B146" s="15"/>
      <c r="C146" s="15"/>
      <c r="D146" s="15"/>
      <c r="E146" s="15"/>
      <c r="F146" s="15"/>
      <c r="G146" s="15"/>
      <c r="H146" s="15"/>
      <c r="I146" s="15"/>
    </row>
    <row r="147" spans="1:9" s="2" customFormat="1" ht="15.5">
      <c r="A147" s="206" t="s">
        <v>820</v>
      </c>
      <c r="B147" s="15"/>
      <c r="C147" s="15"/>
      <c r="D147" s="15"/>
      <c r="E147" s="15"/>
      <c r="F147" s="15"/>
      <c r="G147" s="15"/>
      <c r="H147" s="15"/>
      <c r="I147" s="15"/>
    </row>
    <row r="148" spans="1:9" s="2" customFormat="1" ht="16.5">
      <c r="A148" s="13" t="s">
        <v>819</v>
      </c>
      <c r="B148" s="5"/>
      <c r="C148" s="5"/>
      <c r="D148" s="5"/>
      <c r="E148" s="5"/>
      <c r="F148" s="5"/>
      <c r="G148" s="5"/>
      <c r="H148" s="5"/>
      <c r="I148" s="5"/>
    </row>
    <row r="149" spans="1:9" s="2" customFormat="1">
      <c r="A149" s="1" t="s">
        <v>806</v>
      </c>
      <c r="B149" s="5"/>
      <c r="C149" s="5"/>
      <c r="D149" s="5"/>
      <c r="E149" s="5"/>
      <c r="F149" s="5"/>
      <c r="G149" s="5"/>
      <c r="H149" s="5"/>
      <c r="I149" s="5"/>
    </row>
    <row r="150" spans="1:9" s="2" customFormat="1">
      <c r="A150" s="22" t="s">
        <v>758</v>
      </c>
      <c r="B150" s="5"/>
      <c r="C150" s="5"/>
      <c r="D150" s="5"/>
      <c r="E150" s="5"/>
      <c r="F150" s="5"/>
      <c r="G150" s="5"/>
      <c r="H150" s="5"/>
      <c r="I150" s="5"/>
    </row>
    <row r="151" spans="1:9" s="2" customFormat="1" ht="15.5">
      <c r="A151" s="206" t="s">
        <v>820</v>
      </c>
      <c r="B151" s="5"/>
      <c r="C151" s="5"/>
      <c r="D151" s="5"/>
      <c r="E151" s="5"/>
      <c r="F151" s="5"/>
      <c r="G151" s="5"/>
      <c r="H151" s="5"/>
      <c r="I151" s="5"/>
    </row>
    <row r="152" spans="1:9" s="2" customFormat="1" ht="16.5">
      <c r="A152" s="13" t="s">
        <v>730</v>
      </c>
      <c r="B152" s="15"/>
      <c r="C152" s="15"/>
      <c r="D152" s="15"/>
      <c r="E152" s="15"/>
      <c r="F152" s="15"/>
      <c r="G152" s="15"/>
      <c r="H152" s="15"/>
      <c r="I152" s="15"/>
    </row>
    <row r="153" spans="1:9" s="2" customFormat="1">
      <c r="A153" s="18" t="s">
        <v>759</v>
      </c>
      <c r="B153" s="15"/>
      <c r="C153" s="15"/>
      <c r="D153" s="15"/>
      <c r="E153" s="15"/>
      <c r="F153" s="15"/>
      <c r="G153" s="15"/>
      <c r="H153" s="15"/>
      <c r="I153" s="15"/>
    </row>
    <row r="154" spans="1:9" s="2" customFormat="1" ht="15.5">
      <c r="A154" s="206" t="s">
        <v>820</v>
      </c>
      <c r="B154" s="15"/>
      <c r="C154" s="15"/>
      <c r="D154" s="15"/>
      <c r="E154" s="15"/>
      <c r="F154" s="15"/>
      <c r="G154" s="15"/>
      <c r="H154" s="15"/>
      <c r="I154" s="15"/>
    </row>
    <row r="155" spans="1:9" s="2" customFormat="1" ht="16.5">
      <c r="A155" s="13" t="s">
        <v>731</v>
      </c>
      <c r="B155" s="15"/>
      <c r="C155" s="15"/>
      <c r="D155" s="15"/>
      <c r="E155" s="15"/>
      <c r="F155" s="15"/>
      <c r="G155" s="15"/>
      <c r="H155" s="15"/>
      <c r="I155" s="15"/>
    </row>
    <row r="156" spans="1:9" ht="15">
      <c r="A156" s="2" t="s">
        <v>760</v>
      </c>
    </row>
    <row r="157" spans="1:9" ht="15">
      <c r="A157" s="2" t="s">
        <v>620</v>
      </c>
    </row>
    <row r="158" spans="1:9" ht="15">
      <c r="A158" s="2" t="s">
        <v>621</v>
      </c>
    </row>
    <row r="159" spans="1:9" ht="15.5">
      <c r="A159" s="206" t="s">
        <v>820</v>
      </c>
    </row>
    <row r="160" spans="1:9" ht="15">
      <c r="A160" s="213" t="s">
        <v>831</v>
      </c>
    </row>
  </sheetData>
  <sheetProtection algorithmName="SHA-512" hashValue="0IrclKhKCw3qgRaBfyN69LyMI0j8z+qoueH7cOB0HfmwRGk7ArLU10MfMW1Pj7JRz7hjaIhVtxczn/c2fHipDw==" saltValue="Su2BrHVv7sCU1rSuY9Fswg==" spinCount="100000" sheet="1" objects="1" scenarios="1"/>
  <mergeCells count="1">
    <mergeCell ref="A1:I1"/>
  </mergeCells>
  <dataValidations count="4">
    <dataValidation allowBlank="1" showInputMessage="1" showErrorMessage="1" prompt="Enter program name." sqref="B3" xr:uid="{396CB563-A2BA-4118-896C-81BF0A83129B}"/>
    <dataValidation allowBlank="1" showInputMessage="1" showErrorMessage="1" prompt="Enter in date." sqref="B5" xr:uid="{787B3E39-39EB-4CB3-B31C-46020CC46D91}"/>
    <dataValidation allowBlank="1" showInputMessage="1" showErrorMessage="1" prompt="Enter list of team member(s)." sqref="B6" xr:uid="{C0015695-37AF-4828-B98C-82D27C83D83C}"/>
    <dataValidation allowBlank="1" showInputMessage="1" showErrorMessage="1" prompt="Enter your name." sqref="B7" xr:uid="{337A8F7F-E1DD-4F29-9715-0440E06D76D6}"/>
  </dataValidations>
  <hyperlinks>
    <hyperlink ref="A131" r:id="rId1" display="https://challengingbehavior.cbcs.usf.edu/Implementation/data/index.html" xr:uid="{9D8FEA0B-8AF1-484B-A77D-6A516E7C41B7}"/>
    <hyperlink ref="A132" r:id="rId2" display="https://www.pearsonassessments.com/store/usassessments/en/Store/Professional-Assessments/Behavior/Social-Skills-Improvement-System-SSIS-Rating-Scales/p/100000322.html?gclid=CjwKCAjwiLGGBhAqEiwAgq3q_p2ouwZrNh-9J9Ec1GCVcQYWugaLJLFU5OFM1r9mRDMQajmvKMbxkBoC8o8QAvD_BwE" xr:uid="{59901B5B-6167-4ABA-BB61-30C251A7A6AF}"/>
    <hyperlink ref="A134" r:id="rId3" display="https://agesandstages.com/" xr:uid="{E023C3E1-9FFF-4A50-B090-4E1CD75CB4E9}"/>
    <hyperlink ref="A137" r:id="rId4" display="https://brookespublishing.com/product/tpot/" xr:uid="{B9CB8C7D-D186-490E-B0AD-D3509AC677F5}"/>
    <hyperlink ref="A140" r:id="rId5" display="https://brookespublishing.com/download-your-materials/tpitos-scoring-spreadsheet/" xr:uid="{A0D017A0-A33D-4261-A40B-ADBAE1997EDC}"/>
    <hyperlink ref="A145" r:id="rId6" display="https://challengingbehavior.cbcs.usf.edu/Implementation/data/BIRS.html" xr:uid="{2D0376A5-96FB-4312-9816-A269BAADF7F7}"/>
    <hyperlink ref="A152" r:id="rId7" display="https://challengingbehavior.cbcs.usf.edu/docs/BoQ_EarlyChildhood_Program-Wide.pdf" xr:uid="{5ADCD6C3-5583-4D91-A00A-2BAED8E62CE5}"/>
    <hyperlink ref="A155" r:id="rId8" display="https://challengingbehavior.cbcs.usf.edu/docs/BoQ_EarlyChildhood_Program-Wide.pdf" xr:uid="{217BEF2E-D008-47B3-9041-58D953F5EC90}"/>
    <hyperlink ref="A73" r:id="rId9" location="page=10" xr:uid="{901AF8C5-D45A-436E-8A9F-151ED6B7F192}"/>
    <hyperlink ref="A75" location="Instructions!A86" display="Team. Initially, the completion of the Early MTSS System Inventory may be facilitated by an Early MTSS Systems Coach * (see Glossary)" xr:uid="{3B11B888-860A-4741-B508-5DC6EA0BECC1}"/>
    <hyperlink ref="A143" r:id="rId10" display="Teaching Strategies Gold is the state approved progress monitoring tool required for all Universal PreK programs. Add link" xr:uid="{B8668448-DF88-4545-BD24-E899F798C042}"/>
    <hyperlink ref="A148" r:id="rId11" xr:uid="{BF7257BD-C351-4344-A7C2-0079ABD1607F}"/>
    <hyperlink ref="A160" r:id="rId12" xr:uid="{48C70D67-8B66-4F30-92D2-B55DE9C55B08}"/>
    <hyperlink ref="A10" location="Instructions!A86" display="The Vermont Early MTSS System Inventory is to be used by Early Education programs* (see Glossary for definition) to:" xr:uid="{5085EC0A-C8DA-47A9-8E1B-C311BA42B957}"/>
    <hyperlink ref="A10:F10" location="Instructions!A86" display="The Vermont Early MTSS System Inventory is to be used by Early Education programs* (see Glossary for definition) to:" xr:uid="{557F3850-1C25-44B8-949F-44D81980C7F4}"/>
    <hyperlink ref="A10:I10" location="Instructions!A86" display="The Vermont Early MTSS System Inventory is to be used by Early Education programs* (see Glossary for definition) to:" xr:uid="{64B2F58B-14F5-4CDA-8F66-D9BF3C75BF57}"/>
    <hyperlink ref="A75:H75" location="Instructions!A86" display="Team. Initially, the completion of the Early MTSS System Inventory may be facilitated by an Early MTSS Systems Coach * (see Glossary)" xr:uid="{871AFD6F-5B28-4BFA-8C5C-B3FE5E2918D2}"/>
  </hyperlinks>
  <pageMargins left="0.7" right="0.7" top="0.75" bottom="0.75" header="0.3" footer="0.3"/>
  <pageSetup orientation="landscape" r:id="rId13"/>
  <headerFooter>
    <oddFooter>&amp;L&amp;"Palatino Linotype,Regular"&amp;9
Early MTSS System Inventory
March 10, 2022&amp;C&amp;"Palatino Linotype,Regular"&amp;10
&amp;P&amp;R&amp;10&amp;G</oddFooter>
  </headerFooter>
  <drawing r:id="rId14"/>
  <legacyDrawingHF r:id="rId15"/>
  <extLst>
    <ext xmlns:x14="http://schemas.microsoft.com/office/spreadsheetml/2009/9/main" uri="{CCE6A557-97BC-4b89-ADB6-D9C93CAAB3DF}">
      <x14:dataValidations xmlns:xm="http://schemas.microsoft.com/office/excel/2006/main" count="1">
        <x14:dataValidation type="list" allowBlank="1" showInputMessage="1" showErrorMessage="1" prompt="Select one." xr:uid="{A39EE633-AD03-43AC-AA83-F4B6BFDB03CE}">
          <x14:formula1>
            <xm:f>'SUs-SDs'!$B$2:$B$52</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63580-FA13-42E5-BF21-E25415132EC0}">
  <sheetPr codeName="Sheet10"/>
  <dimension ref="A1:E32"/>
  <sheetViews>
    <sheetView showGridLines="0" showRowColHeaders="0" showRuler="0" view="pageLayout" zoomScale="115" zoomScaleNormal="115" zoomScalePageLayoutView="115" workbookViewId="0">
      <selection activeCell="C4" sqref="C4"/>
    </sheetView>
  </sheetViews>
  <sheetFormatPr defaultColWidth="8.6328125" defaultRowHeight="14.5"/>
  <cols>
    <col min="1" max="1" width="16.26953125" customWidth="1"/>
    <col min="2" max="2" width="48.90625" style="34" customWidth="1"/>
    <col min="3" max="3" width="19.81640625" style="24" customWidth="1"/>
    <col min="4" max="4" width="27.1796875" customWidth="1"/>
    <col min="5" max="5" width="8.26953125" customWidth="1"/>
    <col min="6" max="6" width="2.81640625" customWidth="1"/>
  </cols>
  <sheetData>
    <row r="1" spans="1:5" ht="19">
      <c r="A1" s="72" t="s">
        <v>701</v>
      </c>
      <c r="B1" s="73"/>
      <c r="C1" s="74"/>
      <c r="D1" s="75"/>
    </row>
    <row r="2" spans="1:5" ht="15">
      <c r="C2" s="116"/>
    </row>
    <row r="3" spans="1:5" s="56" customFormat="1" ht="43.5">
      <c r="A3" s="151" t="s">
        <v>14</v>
      </c>
      <c r="B3" s="152" t="s">
        <v>0</v>
      </c>
      <c r="C3" s="153" t="s">
        <v>792</v>
      </c>
      <c r="D3" s="154" t="s">
        <v>705</v>
      </c>
    </row>
    <row r="4" spans="1:5" s="60" customFormat="1" ht="43.5">
      <c r="A4" s="219" t="s">
        <v>702</v>
      </c>
      <c r="B4" s="63" t="s">
        <v>703</v>
      </c>
      <c r="C4" s="99"/>
      <c r="D4" s="137"/>
      <c r="E4" s="115" t="str">
        <f>IF(COUNT(CFASEffective[[#This Row],[Score]])=0,"Enter Data","")</f>
        <v>Enter Data</v>
      </c>
    </row>
    <row r="5" spans="1:5" s="60" customFormat="1" ht="35" customHeight="1">
      <c r="A5" s="221" t="s">
        <v>820</v>
      </c>
      <c r="B5" s="63" t="s">
        <v>704</v>
      </c>
      <c r="C5" s="99"/>
      <c r="D5" s="137"/>
      <c r="E5" s="115" t="str">
        <f>IF(COUNT(CFASEffective[[#This Row],[Score]])=0,"Enter Data","")</f>
        <v>Enter Data</v>
      </c>
    </row>
    <row r="6" spans="1:5" s="22" customFormat="1" ht="15.5">
      <c r="A6" s="221" t="s">
        <v>820</v>
      </c>
      <c r="B6" s="162" t="s">
        <v>654</v>
      </c>
      <c r="C6" s="136" t="str">
        <f>IFERROR(AVERAGE(CFASEffective[Score]),"")</f>
        <v/>
      </c>
      <c r="D6" s="206" t="s">
        <v>820</v>
      </c>
    </row>
    <row r="7" spans="1:5" ht="31">
      <c r="A7" s="223" t="s">
        <v>820</v>
      </c>
      <c r="B7" s="161" t="str">
        <f>"Total number with 0 = "&amp; COUNTIF(CFASEffective[Score],0)&amp;"; Total number with 1 = "&amp;COUNTIF(CFASEffective[Score],1)&amp;"; Total number with 2 = "&amp;COUNTIF(CFASEffective[Score],2)&amp;"; Total number with 3 = "&amp;COUNTIF(CFASEffective[Score],3)</f>
        <v>Total number with 0 = 0; Total number with 1 = 0; Total number with 2 = 0; Total number with 3 = 0</v>
      </c>
      <c r="C7" s="206" t="s">
        <v>820</v>
      </c>
      <c r="D7" s="206" t="s">
        <v>820</v>
      </c>
    </row>
    <row r="8" spans="1:5" s="118" customFormat="1" ht="15.5">
      <c r="A8" s="206" t="s">
        <v>820</v>
      </c>
      <c r="B8" s="206" t="s">
        <v>820</v>
      </c>
      <c r="C8" s="206" t="s">
        <v>820</v>
      </c>
      <c r="D8" s="206" t="s">
        <v>820</v>
      </c>
    </row>
    <row r="9" spans="1:5" s="56" customFormat="1" ht="43.5">
      <c r="A9" s="151" t="s">
        <v>14</v>
      </c>
      <c r="B9" s="152" t="s">
        <v>0</v>
      </c>
      <c r="C9" s="153" t="s">
        <v>792</v>
      </c>
      <c r="D9" s="154" t="s">
        <v>705</v>
      </c>
    </row>
    <row r="10" spans="1:5" s="60" customFormat="1" ht="46.5" customHeight="1">
      <c r="A10" s="90" t="s">
        <v>706</v>
      </c>
      <c r="B10" s="63" t="s">
        <v>707</v>
      </c>
      <c r="C10" s="99"/>
      <c r="D10" s="155"/>
      <c r="E10" s="115" t="str">
        <f>IF(COUNT(CFASDatabased[[#This Row],[Score]])=0,"Enter Data","")</f>
        <v>Enter Data</v>
      </c>
    </row>
    <row r="11" spans="1:5" s="60" customFormat="1" ht="35" customHeight="1">
      <c r="A11" s="224" t="s">
        <v>820</v>
      </c>
      <c r="B11" s="63" t="s">
        <v>708</v>
      </c>
      <c r="C11" s="99"/>
      <c r="D11" s="155"/>
      <c r="E11" s="115" t="str">
        <f>IF(COUNT(CFASDatabased[[#This Row],[Score]])=0,"Enter Data","")</f>
        <v>Enter Data</v>
      </c>
    </row>
    <row r="12" spans="1:5" s="60" customFormat="1" ht="58">
      <c r="A12" s="224" t="s">
        <v>820</v>
      </c>
      <c r="B12" s="96" t="s">
        <v>809</v>
      </c>
      <c r="C12" s="99"/>
      <c r="D12" s="155"/>
      <c r="E12" s="115" t="str">
        <f>IF(COUNT(CFASDatabased[[#This Row],[Score]])=0,"Enter Data","")</f>
        <v>Enter Data</v>
      </c>
    </row>
    <row r="13" spans="1:5" s="60" customFormat="1" ht="63.5" customHeight="1">
      <c r="A13" s="224" t="s">
        <v>820</v>
      </c>
      <c r="B13" s="63" t="s">
        <v>745</v>
      </c>
      <c r="C13" s="99"/>
      <c r="D13" s="155"/>
      <c r="E13" s="115" t="str">
        <f>IF(COUNT(CFASDatabased[[#This Row],[Score]])=0,"Enter Data","")</f>
        <v>Enter Data</v>
      </c>
    </row>
    <row r="14" spans="1:5" s="60" customFormat="1" ht="58">
      <c r="A14" s="224" t="s">
        <v>820</v>
      </c>
      <c r="B14" s="63" t="s">
        <v>709</v>
      </c>
      <c r="C14" s="99"/>
      <c r="D14" s="155"/>
      <c r="E14" s="115" t="str">
        <f>IF(COUNT(CFASDatabased[[#This Row],[Score]])=0,"Enter Data","")</f>
        <v>Enter Data</v>
      </c>
    </row>
    <row r="15" spans="1:5" s="60" customFormat="1" ht="49" customHeight="1">
      <c r="A15" s="224" t="s">
        <v>820</v>
      </c>
      <c r="B15" s="63" t="s">
        <v>711</v>
      </c>
      <c r="C15" s="99"/>
      <c r="D15" s="155"/>
      <c r="E15" s="115" t="str">
        <f>IF(COUNT(CFASDatabased[[#This Row],[Score]])=0,"Enter Data","")</f>
        <v>Enter Data</v>
      </c>
    </row>
    <row r="16" spans="1:5" s="60" customFormat="1" ht="20" customHeight="1">
      <c r="A16" s="224" t="s">
        <v>820</v>
      </c>
      <c r="B16" s="96" t="s">
        <v>815</v>
      </c>
      <c r="C16" s="99"/>
      <c r="D16" s="155"/>
      <c r="E16" s="115" t="str">
        <f>IF(COUNT(CFASDatabased[[#This Row],[Score]])=0,"Enter Data","")</f>
        <v>Enter Data</v>
      </c>
    </row>
    <row r="17" spans="1:5" s="60" customFormat="1" ht="33.5" customHeight="1">
      <c r="A17" s="224" t="s">
        <v>820</v>
      </c>
      <c r="B17" s="87" t="s">
        <v>764</v>
      </c>
      <c r="C17" s="99"/>
      <c r="D17" s="155"/>
      <c r="E17" s="115" t="str">
        <f>IF(COUNT(CFASDatabased[[#This Row],[Score]])=0,"Enter Data","")</f>
        <v>Enter Data</v>
      </c>
    </row>
    <row r="18" spans="1:5" s="60" customFormat="1" ht="21.5" customHeight="1">
      <c r="A18" s="224" t="s">
        <v>820</v>
      </c>
      <c r="B18" s="87" t="s">
        <v>746</v>
      </c>
      <c r="C18" s="99"/>
      <c r="D18" s="155"/>
      <c r="E18" s="115" t="str">
        <f>IF(COUNT(CFASDatabased[[#This Row],[Score]])=0,"Enter Data","")</f>
        <v>Enter Data</v>
      </c>
    </row>
    <row r="19" spans="1:5" s="60" customFormat="1" ht="36.5" customHeight="1">
      <c r="A19" s="224" t="s">
        <v>820</v>
      </c>
      <c r="B19" s="63" t="s">
        <v>710</v>
      </c>
      <c r="C19" s="99"/>
      <c r="D19" s="155"/>
      <c r="E19" s="115" t="str">
        <f>IF(COUNT(CFASDatabased[[#This Row],[Score]])=0,"Enter Data","")</f>
        <v>Enter Data</v>
      </c>
    </row>
    <row r="20" spans="1:5" s="22" customFormat="1" ht="15.5">
      <c r="A20" s="195"/>
      <c r="B20" s="162" t="s">
        <v>654</v>
      </c>
      <c r="C20" s="136" t="str">
        <f>IFERROR(AVERAGE(CFASDatabased[Score]),"")</f>
        <v/>
      </c>
      <c r="D20" s="206" t="s">
        <v>820</v>
      </c>
    </row>
    <row r="21" spans="1:5" ht="31">
      <c r="A21" s="225" t="s">
        <v>820</v>
      </c>
      <c r="B21" s="226" t="str">
        <f>"Total number with 0 = "&amp; COUNTIF(CFASDatabased[Score],0)&amp;"; Total number with 1 = "&amp;COUNTIF(CFASDatabased[Score],1)&amp;"; Total number with 2 = "&amp;COUNTIF(CFASDatabased[Score],2)&amp;"; Total number with 3 = "&amp;COUNTIF(CFASDatabased[Score],3)</f>
        <v>Total number with 0 = 0; Total number with 1 = 0; Total number with 2 = 0; Total number with 3 = 0</v>
      </c>
      <c r="C21" s="206" t="s">
        <v>820</v>
      </c>
      <c r="D21" s="206" t="s">
        <v>820</v>
      </c>
    </row>
    <row r="22" spans="1:5" s="56" customFormat="1" ht="43.5">
      <c r="A22" s="151" t="s">
        <v>14</v>
      </c>
      <c r="B22" s="152" t="s">
        <v>0</v>
      </c>
      <c r="C22" s="153" t="s">
        <v>792</v>
      </c>
      <c r="D22" s="151" t="s">
        <v>713</v>
      </c>
    </row>
    <row r="23" spans="1:5" s="60" customFormat="1" ht="65.5" customHeight="1">
      <c r="A23" s="219" t="s">
        <v>712</v>
      </c>
      <c r="B23" s="87" t="s">
        <v>747</v>
      </c>
      <c r="C23" s="99"/>
      <c r="D23" s="100"/>
      <c r="E23" s="115" t="str">
        <f>IF(COUNT(CFASPromotes[[#This Row],[Score]])=0,"Enter Data","")</f>
        <v>Enter Data</v>
      </c>
    </row>
    <row r="24" spans="1:5" s="60" customFormat="1" ht="19" customHeight="1">
      <c r="A24" s="221" t="s">
        <v>820</v>
      </c>
      <c r="B24" s="63" t="s">
        <v>714</v>
      </c>
      <c r="C24" s="99"/>
      <c r="D24" s="100"/>
      <c r="E24" s="115" t="str">
        <f>IF(COUNT(CFASPromotes[[#This Row],[Score]])=0,"Enter Data","")</f>
        <v>Enter Data</v>
      </c>
    </row>
    <row r="25" spans="1:5" s="60" customFormat="1" ht="46" customHeight="1">
      <c r="A25" s="221" t="s">
        <v>820</v>
      </c>
      <c r="B25" s="87" t="s">
        <v>765</v>
      </c>
      <c r="C25" s="99"/>
      <c r="D25" s="100"/>
      <c r="E25" s="115" t="str">
        <f>IF(COUNT(CFASPromotes[[#This Row],[Score]])=0,"Enter Data","")</f>
        <v>Enter Data</v>
      </c>
    </row>
    <row r="26" spans="1:5" s="60" customFormat="1" ht="23" customHeight="1">
      <c r="A26" s="221" t="s">
        <v>820</v>
      </c>
      <c r="B26" s="63" t="s">
        <v>718</v>
      </c>
      <c r="C26" s="99"/>
      <c r="D26" s="100"/>
      <c r="E26" s="115" t="str">
        <f>IF(COUNT(CFASPromotes[[#This Row],[Score]])=0,"Enter Data","")</f>
        <v>Enter Data</v>
      </c>
    </row>
    <row r="27" spans="1:5" s="60" customFormat="1" ht="32.5" customHeight="1">
      <c r="A27" s="221" t="s">
        <v>820</v>
      </c>
      <c r="B27" s="63" t="s">
        <v>719</v>
      </c>
      <c r="C27" s="99"/>
      <c r="D27" s="100"/>
      <c r="E27" s="115" t="str">
        <f>IF(COUNT(CFASPromotes[[#This Row],[Score]])=0,"Enter Data","")</f>
        <v>Enter Data</v>
      </c>
    </row>
    <row r="28" spans="1:5" s="60" customFormat="1" ht="33.5" customHeight="1">
      <c r="A28" s="221" t="s">
        <v>820</v>
      </c>
      <c r="B28" s="63" t="s">
        <v>720</v>
      </c>
      <c r="C28" s="99"/>
      <c r="D28" s="100"/>
      <c r="E28" s="115" t="str">
        <f>IF(COUNT(CFASPromotes[[#This Row],[Score]])=0,"Enter Data","")</f>
        <v>Enter Data</v>
      </c>
    </row>
    <row r="29" spans="1:5" s="60" customFormat="1" ht="75.5" customHeight="1">
      <c r="A29" s="221" t="s">
        <v>820</v>
      </c>
      <c r="B29" s="63" t="s">
        <v>721</v>
      </c>
      <c r="C29" s="99"/>
      <c r="D29" s="100"/>
      <c r="E29" s="115" t="str">
        <f>IF(COUNT(CFASPromotes[[#This Row],[Score]])=0,"Enter Data","")</f>
        <v>Enter Data</v>
      </c>
    </row>
    <row r="30" spans="1:5" s="60" customFormat="1" ht="20" customHeight="1">
      <c r="A30" s="221" t="s">
        <v>820</v>
      </c>
      <c r="B30" s="88" t="s">
        <v>722</v>
      </c>
      <c r="C30" s="99"/>
      <c r="D30" s="101"/>
      <c r="E30" s="115" t="str">
        <f>IF(COUNT(CFASPromotes[[#This Row],[Score]])=0,"Enter Data","")</f>
        <v>Enter Data</v>
      </c>
    </row>
    <row r="31" spans="1:5" s="22" customFormat="1" ht="15.5">
      <c r="A31" s="221" t="s">
        <v>820</v>
      </c>
      <c r="B31" s="162" t="s">
        <v>654</v>
      </c>
      <c r="C31" s="136" t="str">
        <f>IFERROR(AVERAGE(CFASPromotes[Score]),"")</f>
        <v/>
      </c>
      <c r="D31" s="206" t="s">
        <v>820</v>
      </c>
    </row>
    <row r="32" spans="1:5" ht="31">
      <c r="A32" s="223" t="s">
        <v>820</v>
      </c>
      <c r="B32" s="161" t="str">
        <f>"Total number with 0 = "&amp; COUNTIF(CFASPromotes[Score],0)&amp;"; Total number with 1 = "&amp;COUNTIF(CFASPromotes[Score],1)&amp;"; Total number with 2 = "&amp;COUNTIF(CFASPromotes[Score],2)&amp;"; Total number with 3 = "&amp;COUNTIF(CFASPromotes[Score],3)</f>
        <v>Total number with 0 = 0; Total number with 1 = 0; Total number with 2 = 0; Total number with 3 = 0</v>
      </c>
      <c r="C32" s="206" t="s">
        <v>820</v>
      </c>
      <c r="D32" s="206" t="s">
        <v>820</v>
      </c>
    </row>
  </sheetData>
  <sheetProtection algorithmName="SHA-512" hashValue="PvuYFnsvTA7zvNgGb74qqN8IIs5LrsfdqobGl96bQ2c/6lE1YL+ol7PcE36vkh/PczdqsEUs/5HjdkElBnvsXg==" saltValue="K9hjbNsKcorSYQSAEedWUg==" spinCount="100000" sheet="1" objects="1" scenarios="1"/>
  <dataValidations count="3">
    <dataValidation type="custom" showInputMessage="1" showErrorMessage="1" sqref="B21 B32" xr:uid="{0990D136-8674-468E-99F9-AB3F6D706217}">
      <formula1>NOT(ISBLANK(C14:C14))</formula1>
    </dataValidation>
    <dataValidation type="list" allowBlank="1" showErrorMessage="1" sqref="C4:C5 C10:C19 C23:C30" xr:uid="{A2339941-D650-496A-BAE7-830CB0914314}">
      <formula1>"0,1,2,3"</formula1>
    </dataValidation>
    <dataValidation type="custom" showInputMessage="1" showErrorMessage="1" sqref="B7" xr:uid="{3B15E05A-5A87-4275-80BE-F12C7C45B96C}">
      <formula1>NOT(ISBLANK(#REF!))</formula1>
    </dataValidation>
  </dataValidations>
  <hyperlinks>
    <hyperlink ref="B17" location="Instructions!A131" display="73c. Behavior Incident Report (BIR)* (see Data Decision-Making Tools)" xr:uid="{C87FDCBE-F905-441B-8C59-3B5BE31EA05F}"/>
    <hyperlink ref="B18" location="Instructions!A86" display="73d. Program Monthly Action Summary* (see Glossary)" xr:uid="{A6B33357-DDA4-4DDA-82F7-F437F4F0ED77}"/>
    <hyperlink ref="B23" location="Instructions!A86" display="Instructions!A86" xr:uid="{1789EC3F-F3B6-490B-8A0F-4D900318AC9B}"/>
    <hyperlink ref="B25" location="Instructions!A131" display="Instructions!A131" xr:uid="{1F9BF2B8-8062-4C24-8085-21990CB051CD}"/>
  </hyperlinks>
  <pageMargins left="0.7" right="0.7" top="0.75" bottom="0.75" header="0.3" footer="0.3"/>
  <pageSetup orientation="landscape" r:id="rId1"/>
  <headerFooter>
    <oddFooter>&amp;L&amp;"Palatino Linotype,Regular"&amp;10Early MTSS System Inventory
March 10, 2022&amp;C&amp;"Palatino Linotype,Regular"&amp;10&amp;P&amp;R&amp;G</oddFooter>
  </headerFooter>
  <rowBreaks count="1" manualBreakCount="1">
    <brk id="8" max="16383" man="1"/>
  </rowBreaks>
  <legacyDrawingHF r:id="rId2"/>
  <tableParts count="3">
    <tablePart r:id="rId3"/>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669EB-2BC2-446E-AA22-E55663A2ADEA}">
  <sheetPr codeName="Sheet11"/>
  <dimension ref="A1:R6"/>
  <sheetViews>
    <sheetView showGridLines="0" showRowColHeaders="0" showRuler="0" view="pageLayout" zoomScale="115" zoomScaleNormal="130" zoomScalePageLayoutView="115" workbookViewId="0">
      <selection activeCell="C2" sqref="C2"/>
    </sheetView>
  </sheetViews>
  <sheetFormatPr defaultRowHeight="15.5"/>
  <cols>
    <col min="1" max="2" width="30.6328125" style="26" customWidth="1"/>
    <col min="3" max="3" width="60.6328125" style="26" customWidth="1"/>
    <col min="4" max="16384" width="8.7265625" style="26"/>
  </cols>
  <sheetData>
    <row r="1" spans="1:18" s="32" customFormat="1" ht="46.5">
      <c r="A1" s="36" t="s">
        <v>14</v>
      </c>
      <c r="B1" s="81" t="s">
        <v>723</v>
      </c>
      <c r="C1" s="36" t="s">
        <v>20</v>
      </c>
      <c r="R1" s="32" t="s">
        <v>17</v>
      </c>
    </row>
    <row r="2" spans="1:18" s="32" customFormat="1" ht="31">
      <c r="A2" s="42" t="s">
        <v>724</v>
      </c>
      <c r="B2" s="136" t="str">
        <f>IFERROR(AVERAGE(CFASEffective[Score]),"")</f>
        <v/>
      </c>
      <c r="C2" s="98" t="s">
        <v>822</v>
      </c>
    </row>
    <row r="3" spans="1:18" s="32" customFormat="1">
      <c r="A3" s="42" t="s">
        <v>706</v>
      </c>
      <c r="B3" s="136" t="str">
        <f>IFERROR(AVERAGE(CFASDatabased[Score]),"")</f>
        <v/>
      </c>
      <c r="C3" s="98" t="s">
        <v>822</v>
      </c>
    </row>
    <row r="4" spans="1:18" s="28" customFormat="1" ht="31">
      <c r="A4" s="42" t="s">
        <v>712</v>
      </c>
      <c r="B4" s="136" t="str">
        <f>IFERROR(AVERAGE(CFASPromotes[Score]),"")</f>
        <v/>
      </c>
      <c r="C4" s="98"/>
    </row>
    <row r="6" spans="1:18">
      <c r="A6" s="26" t="s">
        <v>629</v>
      </c>
    </row>
  </sheetData>
  <sheetProtection algorithmName="SHA-512" hashValue="v28wXjPVJa2oefbLiD5w/d5izdqdmsRZH0NkkjcRu69jxQOgct4T0Rf6adOLkZND5hPsiXjOp6wS/KGY05/VcA==" saltValue="286WzKpIQbhX42iW3cXr+w=="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FB7A-FD8B-45CD-9DB1-92F796CB8F47}">
  <sheetPr codeName="Sheet12"/>
  <dimension ref="A1:R107"/>
  <sheetViews>
    <sheetView showGridLines="0" showRowColHeaders="0" showRuler="0" view="pageLayout" topLeftCell="A105" zoomScale="115" zoomScaleNormal="100" zoomScalePageLayoutView="115" workbookViewId="0">
      <selection activeCell="C2" sqref="C2"/>
    </sheetView>
  </sheetViews>
  <sheetFormatPr defaultRowHeight="15.5"/>
  <cols>
    <col min="1" max="1" width="30.26953125" style="26" customWidth="1"/>
    <col min="2" max="2" width="31.7265625" style="26" bestFit="1" customWidth="1"/>
    <col min="3" max="3" width="59.81640625" style="26" customWidth="1"/>
    <col min="4" max="16384" width="8.7265625" style="26"/>
  </cols>
  <sheetData>
    <row r="1" spans="1:18" s="32" customFormat="1" ht="35" customHeight="1">
      <c r="A1" s="36" t="s">
        <v>14</v>
      </c>
      <c r="B1" s="76" t="s">
        <v>540</v>
      </c>
      <c r="C1" s="36" t="s">
        <v>20</v>
      </c>
      <c r="R1" s="32" t="s">
        <v>17</v>
      </c>
    </row>
    <row r="2" spans="1:18" s="28" customFormat="1" ht="25" customHeight="1">
      <c r="A2" s="27" t="s">
        <v>1</v>
      </c>
      <c r="B2" s="136" t="str">
        <f>IFERROR(AVERAGE(SSSLeadMembership[Score]),"")</f>
        <v/>
      </c>
      <c r="C2" s="98"/>
    </row>
    <row r="3" spans="1:18" s="28" customFormat="1" ht="25" customHeight="1">
      <c r="A3" s="93" t="s">
        <v>539</v>
      </c>
      <c r="B3" s="136" t="str">
        <f>IFERROR(AVERAGE(SSSLeadFunctions[Score]),"")</f>
        <v/>
      </c>
      <c r="C3" s="98"/>
    </row>
    <row r="4" spans="1:18" s="28" customFormat="1" ht="25" customHeight="1">
      <c r="A4" s="93" t="s">
        <v>18</v>
      </c>
      <c r="B4" s="136" t="str">
        <f>IFERROR(AVERAGE(SSSStaffCommitment[Score]),"")</f>
        <v/>
      </c>
      <c r="C4" s="98"/>
    </row>
    <row r="5" spans="1:18" s="28" customFormat="1" ht="25" customHeight="1">
      <c r="A5" s="27" t="s">
        <v>19</v>
      </c>
      <c r="B5" s="136" t="str">
        <f>IFERROR(AVERAGE(SSSSupportiveSystems[Score]),"")</f>
        <v/>
      </c>
      <c r="C5" s="98"/>
    </row>
    <row r="7" spans="1:18">
      <c r="A7" s="26" t="s">
        <v>629</v>
      </c>
    </row>
    <row r="26" spans="1:3" ht="5.5" customHeight="1">
      <c r="A26" s="77"/>
      <c r="B26" s="77"/>
      <c r="C26" s="77"/>
    </row>
    <row r="27" spans="1:3" ht="46.5">
      <c r="A27" s="36" t="s">
        <v>14</v>
      </c>
      <c r="B27" s="78" t="s">
        <v>692</v>
      </c>
      <c r="C27" s="36" t="s">
        <v>20</v>
      </c>
    </row>
    <row r="28" spans="1:3">
      <c r="A28" s="27" t="s">
        <v>646</v>
      </c>
      <c r="B28" s="136" t="str">
        <f>IFERROR(AVERAGE(EPCFamilyPartnership[Score]),"")</f>
        <v/>
      </c>
      <c r="C28" s="98"/>
    </row>
    <row r="29" spans="1:3" ht="31">
      <c r="A29" s="42" t="s">
        <v>648</v>
      </c>
      <c r="B29" s="136" t="str">
        <f>IFERROR(AVERAGE(EPCEarlyChildhood[Score]),"")</f>
        <v/>
      </c>
      <c r="C29" s="98"/>
    </row>
    <row r="30" spans="1:3">
      <c r="A30" s="95" t="s">
        <v>785</v>
      </c>
      <c r="B30" s="136" t="str">
        <f>IFERROR(AVERAGE(EPCTransitions[Score]),"")</f>
        <v/>
      </c>
      <c r="C30" s="98"/>
    </row>
    <row r="32" spans="1:3">
      <c r="A32" s="26" t="s">
        <v>629</v>
      </c>
    </row>
    <row r="52" spans="1:3" ht="5.5" customHeight="1">
      <c r="A52" s="77"/>
      <c r="B52" s="77"/>
      <c r="C52" s="77"/>
    </row>
    <row r="53" spans="1:3" ht="46.5">
      <c r="A53" s="36" t="s">
        <v>14</v>
      </c>
      <c r="B53" s="79" t="s">
        <v>693</v>
      </c>
      <c r="C53" s="36" t="s">
        <v>20</v>
      </c>
    </row>
    <row r="54" spans="1:3">
      <c r="A54" s="27" t="s">
        <v>652</v>
      </c>
      <c r="B54" s="136" t="str">
        <f>IFERROR(AVERAGE(WDPDIdentification[Score]),"")</f>
        <v/>
      </c>
      <c r="C54" s="98"/>
    </row>
    <row r="55" spans="1:3" ht="31">
      <c r="A55" s="42" t="s">
        <v>659</v>
      </c>
      <c r="B55" s="136" t="str">
        <f>IFERROR(AVERAGE(WDPDProvision[Score]),"")</f>
        <v/>
      </c>
      <c r="C55" s="98"/>
    </row>
    <row r="56" spans="1:3" ht="31">
      <c r="A56" s="42" t="s">
        <v>669</v>
      </c>
      <c r="B56" s="136" t="str">
        <f>IFERROR(AVERAGE(WDPDAssessment[Score]),"")</f>
        <v/>
      </c>
      <c r="C56" s="98"/>
    </row>
    <row r="58" spans="1:3">
      <c r="A58" s="26" t="s">
        <v>629</v>
      </c>
    </row>
    <row r="77" spans="1:3" ht="5.5" customHeight="1">
      <c r="A77" s="77"/>
      <c r="B77" s="77"/>
      <c r="C77" s="77"/>
    </row>
    <row r="78" spans="1:3" ht="62">
      <c r="A78" s="36" t="s">
        <v>14</v>
      </c>
      <c r="B78" s="80" t="s">
        <v>694</v>
      </c>
      <c r="C78" s="36" t="s">
        <v>20</v>
      </c>
    </row>
    <row r="79" spans="1:3" ht="31">
      <c r="A79" s="95" t="s">
        <v>677</v>
      </c>
      <c r="B79" s="136" t="str">
        <f>IFERROR(AVERAGE(HQRLESocial[Score]),"")</f>
        <v/>
      </c>
      <c r="C79" s="98"/>
    </row>
    <row r="81" spans="1:1">
      <c r="A81" s="26" t="s">
        <v>629</v>
      </c>
    </row>
    <row r="101" spans="1:3" ht="5.5" customHeight="1">
      <c r="A101" s="77"/>
      <c r="B101" s="77"/>
      <c r="C101" s="77"/>
    </row>
    <row r="102" spans="1:3" ht="46.5">
      <c r="A102" s="36" t="s">
        <v>14</v>
      </c>
      <c r="B102" s="81" t="s">
        <v>723</v>
      </c>
      <c r="C102" s="36" t="s">
        <v>20</v>
      </c>
    </row>
    <row r="103" spans="1:3" ht="31">
      <c r="A103" s="42" t="s">
        <v>724</v>
      </c>
      <c r="B103" s="136" t="str">
        <f>IFERROR(AVERAGE(CFASEffective[Score]),"")</f>
        <v/>
      </c>
      <c r="C103" s="98"/>
    </row>
    <row r="104" spans="1:3">
      <c r="A104" s="42" t="s">
        <v>706</v>
      </c>
      <c r="B104" s="136" t="str">
        <f>IFERROR(AVERAGE(CFASDatabased[Score]),"")</f>
        <v/>
      </c>
      <c r="C104" s="98"/>
    </row>
    <row r="105" spans="1:3" ht="31">
      <c r="A105" s="42" t="s">
        <v>712</v>
      </c>
      <c r="B105" s="136" t="str">
        <f>IFERROR(AVERAGE(CFASPromotes[Score]),"")</f>
        <v/>
      </c>
      <c r="C105" s="98"/>
    </row>
    <row r="107" spans="1:3">
      <c r="A107" s="26" t="s">
        <v>629</v>
      </c>
    </row>
  </sheetData>
  <sheetProtection algorithmName="SHA-512" hashValue="sZV8uzjaXc3aLEBvmzIvbf/eB1Ls9+QctvYsZnfFL+YNciKsU73gF0MO3RqyQmBq/bxmnyQUf5pz7+0VIvbKOQ==" saltValue="XLmvnNPxuxDiDPG8rdPj7Q=="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rowBreaks count="4" manualBreakCount="4">
    <brk id="26" max="16383" man="1"/>
    <brk id="52" max="16383" man="1"/>
    <brk id="77" max="16383" man="1"/>
    <brk id="101" max="16383" man="1"/>
  </rowBreak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52205-EAAD-45B5-8B0F-D3EFAD8C44AA}">
  <sheetPr codeName="Sheet13"/>
  <dimension ref="A1:O52"/>
  <sheetViews>
    <sheetView workbookViewId="0">
      <selection activeCell="C20" sqref="C20"/>
    </sheetView>
  </sheetViews>
  <sheetFormatPr defaultRowHeight="14.5"/>
  <cols>
    <col min="1" max="1" width="9.81640625" bestFit="1" customWidth="1"/>
    <col min="2" max="2" width="44.453125" style="30" bestFit="1" customWidth="1"/>
    <col min="3" max="3" width="43.1796875" customWidth="1"/>
    <col min="4" max="4" width="18.81640625" bestFit="1" customWidth="1"/>
    <col min="5" max="5" width="27.26953125" bestFit="1" customWidth="1"/>
    <col min="6" max="6" width="21.81640625" bestFit="1" customWidth="1"/>
    <col min="7" max="7" width="7.6328125" bestFit="1" customWidth="1"/>
    <col min="8" max="8" width="5.81640625" bestFit="1" customWidth="1"/>
    <col min="9" max="9" width="10.81640625" bestFit="1" customWidth="1"/>
    <col min="10" max="10" width="6" bestFit="1" customWidth="1"/>
    <col min="11" max="11" width="10.81640625" bestFit="1" customWidth="1"/>
    <col min="12" max="12" width="30.6328125" bestFit="1" customWidth="1"/>
    <col min="13" max="13" width="11.7265625" bestFit="1" customWidth="1"/>
    <col min="14" max="14" width="62" bestFit="1" customWidth="1"/>
  </cols>
  <sheetData>
    <row r="1" spans="1:15">
      <c r="A1" t="s">
        <v>21</v>
      </c>
      <c r="B1" s="30" t="s">
        <v>538</v>
      </c>
      <c r="C1" t="s">
        <v>542</v>
      </c>
      <c r="D1" t="s">
        <v>22</v>
      </c>
      <c r="E1" t="s">
        <v>23</v>
      </c>
      <c r="F1" t="s">
        <v>24</v>
      </c>
      <c r="G1" t="s">
        <v>25</v>
      </c>
      <c r="H1" t="s">
        <v>26</v>
      </c>
      <c r="I1" t="s">
        <v>27</v>
      </c>
      <c r="J1" t="s">
        <v>28</v>
      </c>
      <c r="K1" t="s">
        <v>29</v>
      </c>
      <c r="L1" t="s">
        <v>30</v>
      </c>
      <c r="M1" t="s">
        <v>31</v>
      </c>
      <c r="N1" t="s">
        <v>33</v>
      </c>
      <c r="O1" t="s">
        <v>32</v>
      </c>
    </row>
    <row r="2" spans="1:15">
      <c r="A2" s="30" t="s">
        <v>57</v>
      </c>
      <c r="B2" s="30" t="s">
        <v>58</v>
      </c>
      <c r="C2" t="s">
        <v>543</v>
      </c>
      <c r="D2" s="31" t="s">
        <v>59</v>
      </c>
      <c r="E2" s="31" t="s">
        <v>60</v>
      </c>
      <c r="F2" s="31" t="s">
        <v>61</v>
      </c>
      <c r="G2" s="31" t="s">
        <v>62</v>
      </c>
      <c r="H2" s="31" t="s">
        <v>40</v>
      </c>
      <c r="I2" s="31" t="s">
        <v>63</v>
      </c>
      <c r="J2" s="31" t="s">
        <v>64</v>
      </c>
      <c r="K2" s="31"/>
      <c r="L2" s="31" t="s">
        <v>65</v>
      </c>
      <c r="M2" s="31" t="s">
        <v>66</v>
      </c>
      <c r="N2" s="31" t="s">
        <v>46</v>
      </c>
      <c r="O2" s="31" t="s">
        <v>45</v>
      </c>
    </row>
    <row r="3" spans="1:15">
      <c r="A3" s="30" t="s">
        <v>47</v>
      </c>
      <c r="B3" s="30" t="s">
        <v>48</v>
      </c>
      <c r="C3" t="s">
        <v>544</v>
      </c>
      <c r="D3" s="31" t="s">
        <v>49</v>
      </c>
      <c r="E3" s="31" t="s">
        <v>50</v>
      </c>
      <c r="F3" s="31" t="s">
        <v>51</v>
      </c>
      <c r="G3" s="31" t="s">
        <v>52</v>
      </c>
      <c r="H3" s="31" t="s">
        <v>40</v>
      </c>
      <c r="I3" s="31" t="s">
        <v>53</v>
      </c>
      <c r="J3" s="31" t="s">
        <v>54</v>
      </c>
      <c r="K3" s="31"/>
      <c r="L3" s="31" t="s">
        <v>55</v>
      </c>
      <c r="M3" s="31" t="s">
        <v>56</v>
      </c>
      <c r="N3" s="31" t="s">
        <v>46</v>
      </c>
      <c r="O3" s="31" t="s">
        <v>45</v>
      </c>
    </row>
    <row r="4" spans="1:15">
      <c r="A4" s="30" t="s">
        <v>461</v>
      </c>
      <c r="B4" s="30" t="s">
        <v>462</v>
      </c>
      <c r="C4" t="s">
        <v>545</v>
      </c>
      <c r="D4" s="31" t="s">
        <v>463</v>
      </c>
      <c r="E4" s="31" t="s">
        <v>464</v>
      </c>
      <c r="F4" s="31" t="s">
        <v>465</v>
      </c>
      <c r="G4" s="31" t="s">
        <v>466</v>
      </c>
      <c r="H4" s="31" t="s">
        <v>40</v>
      </c>
      <c r="I4" s="31" t="s">
        <v>467</v>
      </c>
      <c r="J4" s="31" t="s">
        <v>468</v>
      </c>
      <c r="K4" s="31"/>
      <c r="L4" s="31" t="s">
        <v>469</v>
      </c>
      <c r="M4" s="31" t="s">
        <v>470</v>
      </c>
      <c r="N4" s="31" t="s">
        <v>46</v>
      </c>
      <c r="O4" s="31" t="s">
        <v>45</v>
      </c>
    </row>
    <row r="5" spans="1:15">
      <c r="A5" s="30" t="s">
        <v>87</v>
      </c>
      <c r="B5" s="30" t="s">
        <v>88</v>
      </c>
      <c r="C5" t="s">
        <v>546</v>
      </c>
      <c r="D5" s="31" t="s">
        <v>89</v>
      </c>
      <c r="E5" s="31" t="s">
        <v>90</v>
      </c>
      <c r="F5" s="31" t="s">
        <v>91</v>
      </c>
      <c r="G5" s="31" t="s">
        <v>92</v>
      </c>
      <c r="H5" s="31" t="s">
        <v>40</v>
      </c>
      <c r="I5" s="31" t="s">
        <v>93</v>
      </c>
      <c r="J5" s="31" t="s">
        <v>94</v>
      </c>
      <c r="K5" s="31"/>
      <c r="L5" s="31" t="s">
        <v>95</v>
      </c>
      <c r="M5" s="31" t="s">
        <v>96</v>
      </c>
      <c r="N5" s="31" t="s">
        <v>46</v>
      </c>
      <c r="O5" s="31" t="s">
        <v>45</v>
      </c>
    </row>
    <row r="6" spans="1:15">
      <c r="A6" s="30" t="s">
        <v>156</v>
      </c>
      <c r="B6" s="30" t="s">
        <v>157</v>
      </c>
      <c r="C6" t="s">
        <v>547</v>
      </c>
      <c r="D6" s="31" t="s">
        <v>158</v>
      </c>
      <c r="E6" s="31" t="s">
        <v>159</v>
      </c>
      <c r="F6" s="31" t="s">
        <v>160</v>
      </c>
      <c r="G6" s="31" t="s">
        <v>161</v>
      </c>
      <c r="H6" s="31" t="s">
        <v>40</v>
      </c>
      <c r="I6" s="31" t="s">
        <v>162</v>
      </c>
      <c r="J6" s="31" t="s">
        <v>163</v>
      </c>
      <c r="K6" s="31"/>
      <c r="L6" s="31" t="s">
        <v>164</v>
      </c>
      <c r="M6" s="31" t="s">
        <v>165</v>
      </c>
      <c r="N6" s="31" t="s">
        <v>46</v>
      </c>
      <c r="O6" s="31" t="s">
        <v>45</v>
      </c>
    </row>
    <row r="7" spans="1:15">
      <c r="A7" s="30" t="s">
        <v>107</v>
      </c>
      <c r="B7" s="30" t="s">
        <v>108</v>
      </c>
      <c r="C7" t="s">
        <v>548</v>
      </c>
      <c r="D7" s="31" t="s">
        <v>109</v>
      </c>
      <c r="E7" s="31" t="s">
        <v>110</v>
      </c>
      <c r="F7" s="31" t="s">
        <v>111</v>
      </c>
      <c r="G7" s="31" t="s">
        <v>112</v>
      </c>
      <c r="H7" s="31" t="s">
        <v>40</v>
      </c>
      <c r="I7" s="31" t="s">
        <v>113</v>
      </c>
      <c r="J7" s="31" t="s">
        <v>114</v>
      </c>
      <c r="K7" s="31"/>
      <c r="L7" s="31" t="s">
        <v>115</v>
      </c>
      <c r="M7" s="31" t="s">
        <v>116</v>
      </c>
      <c r="N7" s="31" t="s">
        <v>46</v>
      </c>
      <c r="O7" s="31" t="s">
        <v>45</v>
      </c>
    </row>
    <row r="8" spans="1:15">
      <c r="A8" s="30" t="s">
        <v>520</v>
      </c>
      <c r="B8" s="30" t="s">
        <v>521</v>
      </c>
      <c r="C8" t="s">
        <v>549</v>
      </c>
      <c r="D8" s="31" t="s">
        <v>522</v>
      </c>
      <c r="E8" s="31" t="s">
        <v>523</v>
      </c>
      <c r="F8" s="31" t="s">
        <v>524</v>
      </c>
      <c r="G8" s="31" t="s">
        <v>525</v>
      </c>
      <c r="H8" s="31" t="s">
        <v>40</v>
      </c>
      <c r="I8" s="31" t="s">
        <v>526</v>
      </c>
      <c r="J8" s="31" t="s">
        <v>527</v>
      </c>
      <c r="K8" s="31"/>
      <c r="L8" s="31" t="s">
        <v>528</v>
      </c>
      <c r="M8" s="31" t="s">
        <v>529</v>
      </c>
      <c r="N8" s="31" t="s">
        <v>46</v>
      </c>
      <c r="O8" s="31" t="s">
        <v>45</v>
      </c>
    </row>
    <row r="9" spans="1:15">
      <c r="A9" s="30" t="s">
        <v>146</v>
      </c>
      <c r="B9" s="30" t="s">
        <v>147</v>
      </c>
      <c r="C9" t="s">
        <v>592</v>
      </c>
      <c r="D9" s="31" t="s">
        <v>148</v>
      </c>
      <c r="E9" s="31" t="s">
        <v>149</v>
      </c>
      <c r="F9" s="31" t="s">
        <v>150</v>
      </c>
      <c r="G9" s="31" t="s">
        <v>151</v>
      </c>
      <c r="H9" s="31" t="s">
        <v>40</v>
      </c>
      <c r="I9" s="31" t="s">
        <v>152</v>
      </c>
      <c r="J9" s="31" t="s">
        <v>153</v>
      </c>
      <c r="K9" s="31"/>
      <c r="L9" s="31" t="s">
        <v>154</v>
      </c>
      <c r="M9" s="31" t="s">
        <v>155</v>
      </c>
      <c r="N9" s="31" t="s">
        <v>46</v>
      </c>
      <c r="O9" s="31" t="s">
        <v>45</v>
      </c>
    </row>
    <row r="10" spans="1:15">
      <c r="A10" s="30" t="s">
        <v>97</v>
      </c>
      <c r="B10" s="30" t="s">
        <v>98</v>
      </c>
      <c r="C10" t="s">
        <v>550</v>
      </c>
      <c r="D10" s="31" t="s">
        <v>99</v>
      </c>
      <c r="E10" s="31" t="s">
        <v>100</v>
      </c>
      <c r="F10" s="31" t="s">
        <v>101</v>
      </c>
      <c r="G10" s="31" t="s">
        <v>102</v>
      </c>
      <c r="H10" s="31" t="s">
        <v>40</v>
      </c>
      <c r="I10" s="31" t="s">
        <v>103</v>
      </c>
      <c r="J10" s="31" t="s">
        <v>104</v>
      </c>
      <c r="K10" s="31"/>
      <c r="L10" s="31" t="s">
        <v>105</v>
      </c>
      <c r="M10" s="31" t="s">
        <v>106</v>
      </c>
      <c r="N10" s="31" t="s">
        <v>46</v>
      </c>
      <c r="O10" s="31" t="s">
        <v>45</v>
      </c>
    </row>
    <row r="11" spans="1:15">
      <c r="A11" s="30" t="s">
        <v>186</v>
      </c>
      <c r="B11" s="30" t="s">
        <v>187</v>
      </c>
      <c r="C11" t="s">
        <v>551</v>
      </c>
      <c r="D11" s="31" t="s">
        <v>188</v>
      </c>
      <c r="E11" s="31" t="s">
        <v>189</v>
      </c>
      <c r="F11" s="31" t="s">
        <v>190</v>
      </c>
      <c r="G11" s="31" t="s">
        <v>191</v>
      </c>
      <c r="H11" s="31" t="s">
        <v>40</v>
      </c>
      <c r="I11" s="31" t="s">
        <v>192</v>
      </c>
      <c r="J11" s="31" t="s">
        <v>193</v>
      </c>
      <c r="K11" s="31"/>
      <c r="L11" s="31" t="s">
        <v>194</v>
      </c>
      <c r="M11" s="31" t="s">
        <v>195</v>
      </c>
      <c r="N11" s="31" t="s">
        <v>46</v>
      </c>
      <c r="O11" s="31" t="s">
        <v>45</v>
      </c>
    </row>
    <row r="12" spans="1:15">
      <c r="A12" s="30" t="s">
        <v>492</v>
      </c>
      <c r="B12" s="30" t="s">
        <v>493</v>
      </c>
      <c r="C12" t="s">
        <v>552</v>
      </c>
      <c r="D12" s="31" t="s">
        <v>494</v>
      </c>
      <c r="E12" s="31" t="s">
        <v>495</v>
      </c>
      <c r="F12" s="31" t="s">
        <v>496</v>
      </c>
      <c r="G12" s="31" t="s">
        <v>497</v>
      </c>
      <c r="H12" s="31" t="s">
        <v>40</v>
      </c>
      <c r="I12" s="31" t="s">
        <v>498</v>
      </c>
      <c r="J12" s="31" t="s">
        <v>499</v>
      </c>
      <c r="K12" s="31" t="s">
        <v>500</v>
      </c>
      <c r="L12" s="31" t="s">
        <v>501</v>
      </c>
      <c r="M12" s="31" t="s">
        <v>502</v>
      </c>
      <c r="N12" s="31" t="s">
        <v>46</v>
      </c>
      <c r="O12" s="31" t="s">
        <v>45</v>
      </c>
    </row>
    <row r="13" spans="1:15">
      <c r="A13" s="30" t="s">
        <v>196</v>
      </c>
      <c r="B13" s="30" t="s">
        <v>197</v>
      </c>
      <c r="C13" t="s">
        <v>553</v>
      </c>
      <c r="D13" s="31" t="s">
        <v>198</v>
      </c>
      <c r="E13" s="31" t="s">
        <v>199</v>
      </c>
      <c r="F13" s="31" t="s">
        <v>200</v>
      </c>
      <c r="G13" s="31" t="s">
        <v>201</v>
      </c>
      <c r="H13" s="31" t="s">
        <v>40</v>
      </c>
      <c r="I13" s="31" t="s">
        <v>202</v>
      </c>
      <c r="J13" s="31" t="s">
        <v>203</v>
      </c>
      <c r="K13" s="31"/>
      <c r="L13" s="31" t="s">
        <v>204</v>
      </c>
      <c r="M13" s="31" t="s">
        <v>205</v>
      </c>
      <c r="N13" s="31" t="s">
        <v>46</v>
      </c>
      <c r="O13" s="31" t="s">
        <v>45</v>
      </c>
    </row>
    <row r="14" spans="1:15">
      <c r="A14" s="30" t="s">
        <v>216</v>
      </c>
      <c r="B14" s="30" t="s">
        <v>217</v>
      </c>
      <c r="C14" t="s">
        <v>554</v>
      </c>
      <c r="D14" s="31" t="s">
        <v>138</v>
      </c>
      <c r="E14" s="31" t="s">
        <v>218</v>
      </c>
      <c r="F14" s="31" t="s">
        <v>219</v>
      </c>
      <c r="G14" s="31" t="s">
        <v>220</v>
      </c>
      <c r="H14" s="31" t="s">
        <v>40</v>
      </c>
      <c r="I14" s="31" t="s">
        <v>221</v>
      </c>
      <c r="J14" s="31" t="s">
        <v>222</v>
      </c>
      <c r="K14" s="31" t="s">
        <v>223</v>
      </c>
      <c r="L14" s="31" t="s">
        <v>224</v>
      </c>
      <c r="M14" s="31" t="s">
        <v>225</v>
      </c>
      <c r="N14" s="31" t="s">
        <v>46</v>
      </c>
      <c r="O14" s="31" t="s">
        <v>45</v>
      </c>
    </row>
    <row r="15" spans="1:15">
      <c r="A15" s="30" t="s">
        <v>236</v>
      </c>
      <c r="B15" s="30" t="s">
        <v>237</v>
      </c>
      <c r="C15" t="s">
        <v>555</v>
      </c>
      <c r="D15" s="31" t="s">
        <v>238</v>
      </c>
      <c r="E15" s="31" t="s">
        <v>239</v>
      </c>
      <c r="F15" s="31" t="s">
        <v>240</v>
      </c>
      <c r="G15" s="31" t="s">
        <v>241</v>
      </c>
      <c r="H15" s="31" t="s">
        <v>40</v>
      </c>
      <c r="I15" s="31" t="s">
        <v>242</v>
      </c>
      <c r="J15" s="31" t="s">
        <v>243</v>
      </c>
      <c r="K15" s="31"/>
      <c r="L15" s="31" t="s">
        <v>244</v>
      </c>
      <c r="M15" s="31" t="s">
        <v>245</v>
      </c>
      <c r="N15" s="31" t="s">
        <v>46</v>
      </c>
      <c r="O15" s="31" t="s">
        <v>45</v>
      </c>
    </row>
    <row r="16" spans="1:15">
      <c r="A16" s="30" t="s">
        <v>503</v>
      </c>
      <c r="B16" s="30" t="s">
        <v>504</v>
      </c>
      <c r="C16" t="s">
        <v>556</v>
      </c>
      <c r="D16" s="31" t="s">
        <v>463</v>
      </c>
      <c r="E16" s="31" t="s">
        <v>505</v>
      </c>
      <c r="F16" s="31" t="s">
        <v>506</v>
      </c>
      <c r="G16" s="31" t="s">
        <v>359</v>
      </c>
      <c r="H16" s="31" t="s">
        <v>40</v>
      </c>
      <c r="I16" s="31" t="s">
        <v>360</v>
      </c>
      <c r="J16" s="31" t="s">
        <v>507</v>
      </c>
      <c r="K16" s="31"/>
      <c r="L16" s="31" t="s">
        <v>508</v>
      </c>
      <c r="M16" s="31" t="s">
        <v>509</v>
      </c>
      <c r="N16" s="31" t="s">
        <v>46</v>
      </c>
      <c r="O16" s="31" t="s">
        <v>45</v>
      </c>
    </row>
    <row r="17" spans="1:15">
      <c r="A17" s="30" t="s">
        <v>431</v>
      </c>
      <c r="B17" s="30" t="s">
        <v>432</v>
      </c>
      <c r="C17" t="s">
        <v>557</v>
      </c>
      <c r="D17" s="31" t="s">
        <v>158</v>
      </c>
      <c r="E17" s="31" t="s">
        <v>433</v>
      </c>
      <c r="F17" s="31" t="s">
        <v>434</v>
      </c>
      <c r="G17" s="31" t="s">
        <v>435</v>
      </c>
      <c r="H17" s="31" t="s">
        <v>40</v>
      </c>
      <c r="I17" s="31" t="s">
        <v>436</v>
      </c>
      <c r="J17" s="31" t="s">
        <v>437</v>
      </c>
      <c r="K17" s="31"/>
      <c r="L17" s="31" t="s">
        <v>438</v>
      </c>
      <c r="M17" s="31" t="s">
        <v>439</v>
      </c>
      <c r="N17" s="31" t="s">
        <v>46</v>
      </c>
      <c r="O17" s="31" t="s">
        <v>45</v>
      </c>
    </row>
    <row r="18" spans="1:15">
      <c r="A18" s="30" t="s">
        <v>364</v>
      </c>
      <c r="B18" s="30" t="s">
        <v>365</v>
      </c>
      <c r="C18" t="s">
        <v>558</v>
      </c>
      <c r="D18" s="31" t="s">
        <v>366</v>
      </c>
      <c r="E18" s="31" t="s">
        <v>367</v>
      </c>
      <c r="F18" s="31" t="s">
        <v>368</v>
      </c>
      <c r="G18" s="31" t="s">
        <v>369</v>
      </c>
      <c r="H18" s="31" t="s">
        <v>40</v>
      </c>
      <c r="I18" s="31" t="s">
        <v>370</v>
      </c>
      <c r="J18" s="31" t="s">
        <v>371</v>
      </c>
      <c r="K18" s="31"/>
      <c r="L18" s="31" t="s">
        <v>372</v>
      </c>
      <c r="M18" s="31" t="s">
        <v>373</v>
      </c>
      <c r="N18" s="31" t="s">
        <v>46</v>
      </c>
      <c r="O18" s="31" t="s">
        <v>45</v>
      </c>
    </row>
    <row r="19" spans="1:15">
      <c r="A19" s="30" t="s">
        <v>510</v>
      </c>
      <c r="B19" s="30" t="s">
        <v>511</v>
      </c>
      <c r="C19" t="s">
        <v>593</v>
      </c>
      <c r="D19" s="31" t="s">
        <v>307</v>
      </c>
      <c r="E19" s="31" t="s">
        <v>512</v>
      </c>
      <c r="F19" s="31" t="s">
        <v>513</v>
      </c>
      <c r="G19" s="31" t="s">
        <v>514</v>
      </c>
      <c r="H19" s="31" t="s">
        <v>40</v>
      </c>
      <c r="I19" s="31" t="s">
        <v>515</v>
      </c>
      <c r="J19" s="31" t="s">
        <v>516</v>
      </c>
      <c r="K19" s="31" t="s">
        <v>517</v>
      </c>
      <c r="L19" s="31" t="s">
        <v>518</v>
      </c>
      <c r="M19" s="31" t="s">
        <v>519</v>
      </c>
      <c r="N19" s="31" t="s">
        <v>46</v>
      </c>
      <c r="O19" s="31" t="s">
        <v>45</v>
      </c>
    </row>
    <row r="20" spans="1:15">
      <c r="A20" s="30" t="s">
        <v>246</v>
      </c>
      <c r="B20" s="30" t="s">
        <v>247</v>
      </c>
      <c r="C20" t="s">
        <v>559</v>
      </c>
      <c r="D20" s="31" t="s">
        <v>248</v>
      </c>
      <c r="E20" s="31" t="s">
        <v>249</v>
      </c>
      <c r="F20" s="31" t="s">
        <v>250</v>
      </c>
      <c r="G20" s="31" t="s">
        <v>251</v>
      </c>
      <c r="H20" s="31" t="s">
        <v>40</v>
      </c>
      <c r="I20" s="31" t="s">
        <v>252</v>
      </c>
      <c r="J20" s="31" t="s">
        <v>253</v>
      </c>
      <c r="K20" s="31"/>
      <c r="L20" s="31" t="s">
        <v>254</v>
      </c>
      <c r="M20" s="31" t="s">
        <v>255</v>
      </c>
      <c r="N20" s="31" t="s">
        <v>46</v>
      </c>
      <c r="O20" s="31" t="s">
        <v>45</v>
      </c>
    </row>
    <row r="21" spans="1:15">
      <c r="A21" s="30" t="s">
        <v>256</v>
      </c>
      <c r="B21" s="30" t="s">
        <v>257</v>
      </c>
      <c r="C21" t="s">
        <v>560</v>
      </c>
      <c r="D21" s="31" t="s">
        <v>258</v>
      </c>
      <c r="E21" s="31" t="s">
        <v>259</v>
      </c>
      <c r="F21" s="31" t="s">
        <v>260</v>
      </c>
      <c r="G21" s="31" t="s">
        <v>261</v>
      </c>
      <c r="H21" s="31" t="s">
        <v>40</v>
      </c>
      <c r="I21" s="31" t="s">
        <v>262</v>
      </c>
      <c r="J21" s="31" t="s">
        <v>263</v>
      </c>
      <c r="K21" s="31"/>
      <c r="L21" s="31" t="s">
        <v>264</v>
      </c>
      <c r="M21" s="31" t="s">
        <v>265</v>
      </c>
      <c r="N21" s="31" t="s">
        <v>46</v>
      </c>
      <c r="O21" s="31" t="s">
        <v>45</v>
      </c>
    </row>
    <row r="22" spans="1:15">
      <c r="A22" s="30" t="s">
        <v>226</v>
      </c>
      <c r="B22" s="30" t="s">
        <v>227</v>
      </c>
      <c r="C22" t="s">
        <v>561</v>
      </c>
      <c r="D22" s="31" t="s">
        <v>228</v>
      </c>
      <c r="E22" s="31" t="s">
        <v>229</v>
      </c>
      <c r="F22" s="31" t="s">
        <v>230</v>
      </c>
      <c r="G22" s="31" t="s">
        <v>231</v>
      </c>
      <c r="H22" s="31" t="s">
        <v>40</v>
      </c>
      <c r="I22" s="31" t="s">
        <v>232</v>
      </c>
      <c r="J22" s="31" t="s">
        <v>233</v>
      </c>
      <c r="K22" s="31"/>
      <c r="L22" s="31" t="s">
        <v>234</v>
      </c>
      <c r="M22" s="31" t="s">
        <v>235</v>
      </c>
      <c r="N22" s="31" t="s">
        <v>46</v>
      </c>
      <c r="O22" s="31" t="s">
        <v>45</v>
      </c>
    </row>
    <row r="23" spans="1:15">
      <c r="A23" s="30" t="s">
        <v>315</v>
      </c>
      <c r="B23" s="30" t="s">
        <v>316</v>
      </c>
      <c r="C23" t="s">
        <v>562</v>
      </c>
      <c r="D23" s="31" t="s">
        <v>168</v>
      </c>
      <c r="E23" s="31" t="s">
        <v>317</v>
      </c>
      <c r="F23" s="31" t="s">
        <v>318</v>
      </c>
      <c r="G23" s="31" t="s">
        <v>319</v>
      </c>
      <c r="H23" s="31" t="s">
        <v>40</v>
      </c>
      <c r="I23" s="31" t="s">
        <v>320</v>
      </c>
      <c r="J23" s="31" t="s">
        <v>321</v>
      </c>
      <c r="K23" s="31"/>
      <c r="L23" s="31" t="s">
        <v>322</v>
      </c>
      <c r="M23" s="31" t="s">
        <v>323</v>
      </c>
      <c r="N23" s="31" t="s">
        <v>46</v>
      </c>
      <c r="O23" s="31" t="s">
        <v>45</v>
      </c>
    </row>
    <row r="24" spans="1:15">
      <c r="A24" s="30" t="s">
        <v>117</v>
      </c>
      <c r="B24" s="30" t="s">
        <v>118</v>
      </c>
      <c r="C24" t="s">
        <v>563</v>
      </c>
      <c r="D24" s="31" t="s">
        <v>99</v>
      </c>
      <c r="E24" s="31" t="s">
        <v>119</v>
      </c>
      <c r="F24" s="31" t="s">
        <v>120</v>
      </c>
      <c r="G24" s="31" t="s">
        <v>121</v>
      </c>
      <c r="H24" s="31" t="s">
        <v>40</v>
      </c>
      <c r="I24" s="31" t="s">
        <v>122</v>
      </c>
      <c r="J24" s="31" t="s">
        <v>123</v>
      </c>
      <c r="K24" s="31"/>
      <c r="L24" s="31" t="s">
        <v>124</v>
      </c>
      <c r="M24" s="31" t="s">
        <v>125</v>
      </c>
      <c r="N24" s="31" t="s">
        <v>46</v>
      </c>
      <c r="O24" s="31" t="s">
        <v>45</v>
      </c>
    </row>
    <row r="25" spans="1:15">
      <c r="A25" s="30" t="s">
        <v>206</v>
      </c>
      <c r="B25" s="30" t="s">
        <v>207</v>
      </c>
      <c r="C25" t="s">
        <v>564</v>
      </c>
      <c r="D25" s="31" t="s">
        <v>208</v>
      </c>
      <c r="E25" s="31" t="s">
        <v>209</v>
      </c>
      <c r="F25" s="31" t="s">
        <v>210</v>
      </c>
      <c r="G25" s="31" t="s">
        <v>211</v>
      </c>
      <c r="H25" s="31" t="s">
        <v>40</v>
      </c>
      <c r="I25" s="31" t="s">
        <v>212</v>
      </c>
      <c r="J25" s="31" t="s">
        <v>213</v>
      </c>
      <c r="K25" s="31"/>
      <c r="L25" s="31" t="s">
        <v>214</v>
      </c>
      <c r="M25" s="31" t="s">
        <v>215</v>
      </c>
      <c r="N25" s="31" t="s">
        <v>46</v>
      </c>
      <c r="O25" s="31" t="s">
        <v>45</v>
      </c>
    </row>
    <row r="26" spans="1:15">
      <c r="A26" s="30" t="s">
        <v>530</v>
      </c>
      <c r="B26" s="30" t="s">
        <v>531</v>
      </c>
      <c r="C26" t="s">
        <v>565</v>
      </c>
      <c r="D26" s="31" t="s">
        <v>532</v>
      </c>
      <c r="E26" s="31" t="s">
        <v>533</v>
      </c>
      <c r="F26" s="31" t="s">
        <v>534</v>
      </c>
      <c r="G26" s="31" t="s">
        <v>310</v>
      </c>
      <c r="H26" s="31" t="s">
        <v>40</v>
      </c>
      <c r="I26" s="31" t="s">
        <v>311</v>
      </c>
      <c r="J26" s="31" t="s">
        <v>535</v>
      </c>
      <c r="K26" s="31"/>
      <c r="L26" s="31" t="s">
        <v>536</v>
      </c>
      <c r="M26" s="31" t="s">
        <v>537</v>
      </c>
      <c r="N26" s="31" t="s">
        <v>46</v>
      </c>
      <c r="O26" s="31" t="s">
        <v>45</v>
      </c>
    </row>
    <row r="27" spans="1:15">
      <c r="A27" s="30" t="s">
        <v>34</v>
      </c>
      <c r="B27" s="30" t="s">
        <v>35</v>
      </c>
      <c r="C27" t="s">
        <v>566</v>
      </c>
      <c r="D27" s="31" t="s">
        <v>36</v>
      </c>
      <c r="E27" s="31" t="s">
        <v>37</v>
      </c>
      <c r="F27" s="31" t="s">
        <v>38</v>
      </c>
      <c r="G27" s="31" t="s">
        <v>39</v>
      </c>
      <c r="H27" s="31" t="s">
        <v>40</v>
      </c>
      <c r="I27" s="31" t="s">
        <v>41</v>
      </c>
      <c r="J27" s="31" t="s">
        <v>42</v>
      </c>
      <c r="K27" s="31"/>
      <c r="L27" s="31" t="s">
        <v>43</v>
      </c>
      <c r="M27" s="31" t="s">
        <v>44</v>
      </c>
      <c r="N27" s="31" t="s">
        <v>46</v>
      </c>
      <c r="O27" s="31" t="s">
        <v>45</v>
      </c>
    </row>
    <row r="28" spans="1:15">
      <c r="A28" s="30" t="s">
        <v>136</v>
      </c>
      <c r="B28" s="30" t="s">
        <v>137</v>
      </c>
      <c r="C28" t="s">
        <v>567</v>
      </c>
      <c r="D28" s="31" t="s">
        <v>138</v>
      </c>
      <c r="E28" s="31" t="s">
        <v>139</v>
      </c>
      <c r="F28" s="31" t="s">
        <v>140</v>
      </c>
      <c r="G28" s="31" t="s">
        <v>141</v>
      </c>
      <c r="H28" s="31" t="s">
        <v>40</v>
      </c>
      <c r="I28" s="31" t="s">
        <v>142</v>
      </c>
      <c r="J28" s="31" t="s">
        <v>143</v>
      </c>
      <c r="K28" s="31"/>
      <c r="L28" s="31" t="s">
        <v>144</v>
      </c>
      <c r="M28" s="31" t="s">
        <v>145</v>
      </c>
      <c r="N28" s="31" t="s">
        <v>46</v>
      </c>
      <c r="O28" s="31" t="s">
        <v>45</v>
      </c>
    </row>
    <row r="29" spans="1:15">
      <c r="A29" s="30" t="s">
        <v>296</v>
      </c>
      <c r="B29" s="30" t="s">
        <v>297</v>
      </c>
      <c r="C29" t="s">
        <v>568</v>
      </c>
      <c r="D29" s="31" t="s">
        <v>138</v>
      </c>
      <c r="E29" s="31" t="s">
        <v>298</v>
      </c>
      <c r="F29" s="31" t="s">
        <v>299</v>
      </c>
      <c r="G29" s="31" t="s">
        <v>300</v>
      </c>
      <c r="H29" s="31" t="s">
        <v>40</v>
      </c>
      <c r="I29" s="31" t="s">
        <v>301</v>
      </c>
      <c r="J29" s="31" t="s">
        <v>302</v>
      </c>
      <c r="K29" s="31"/>
      <c r="L29" s="31" t="s">
        <v>303</v>
      </c>
      <c r="M29" s="31" t="s">
        <v>304</v>
      </c>
      <c r="N29" s="31" t="s">
        <v>46</v>
      </c>
      <c r="O29" s="31" t="s">
        <v>45</v>
      </c>
    </row>
    <row r="30" spans="1:15">
      <c r="A30" s="30" t="s">
        <v>266</v>
      </c>
      <c r="B30" s="30" t="s">
        <v>267</v>
      </c>
      <c r="C30" t="s">
        <v>569</v>
      </c>
      <c r="D30" s="31" t="s">
        <v>268</v>
      </c>
      <c r="E30" s="31" t="s">
        <v>269</v>
      </c>
      <c r="F30" s="31" t="s">
        <v>270</v>
      </c>
      <c r="G30" s="31" t="s">
        <v>271</v>
      </c>
      <c r="H30" s="31" t="s">
        <v>40</v>
      </c>
      <c r="I30" s="31" t="s">
        <v>272</v>
      </c>
      <c r="J30" s="31" t="s">
        <v>273</v>
      </c>
      <c r="K30" s="31"/>
      <c r="L30" s="31" t="s">
        <v>274</v>
      </c>
      <c r="M30" s="31" t="s">
        <v>275</v>
      </c>
      <c r="N30" s="31" t="s">
        <v>46</v>
      </c>
      <c r="O30" s="31" t="s">
        <v>45</v>
      </c>
    </row>
    <row r="31" spans="1:15">
      <c r="A31" s="30" t="s">
        <v>276</v>
      </c>
      <c r="B31" s="30" t="s">
        <v>277</v>
      </c>
      <c r="C31" t="s">
        <v>570</v>
      </c>
      <c r="D31" s="31" t="s">
        <v>278</v>
      </c>
      <c r="E31" s="31" t="s">
        <v>279</v>
      </c>
      <c r="F31" s="31" t="s">
        <v>280</v>
      </c>
      <c r="G31" s="31" t="s">
        <v>281</v>
      </c>
      <c r="H31" s="31" t="s">
        <v>40</v>
      </c>
      <c r="I31" s="31" t="s">
        <v>282</v>
      </c>
      <c r="J31" s="31" t="s">
        <v>283</v>
      </c>
      <c r="K31" s="31"/>
      <c r="L31" s="31" t="s">
        <v>284</v>
      </c>
      <c r="M31" s="31" t="s">
        <v>285</v>
      </c>
      <c r="N31" s="31" t="s">
        <v>46</v>
      </c>
      <c r="O31" s="31" t="s">
        <v>45</v>
      </c>
    </row>
    <row r="32" spans="1:15">
      <c r="A32" s="30" t="s">
        <v>324</v>
      </c>
      <c r="B32" s="30" t="s">
        <v>325</v>
      </c>
      <c r="C32" t="s">
        <v>571</v>
      </c>
      <c r="D32" s="31" t="s">
        <v>326</v>
      </c>
      <c r="E32" s="31" t="s">
        <v>327</v>
      </c>
      <c r="F32" s="31" t="s">
        <v>328</v>
      </c>
      <c r="G32" s="31" t="s">
        <v>329</v>
      </c>
      <c r="H32" s="31" t="s">
        <v>40</v>
      </c>
      <c r="I32" s="31" t="s">
        <v>330</v>
      </c>
      <c r="J32" s="31" t="s">
        <v>331</v>
      </c>
      <c r="K32" s="31"/>
      <c r="L32" s="31" t="s">
        <v>332</v>
      </c>
      <c r="M32" s="31" t="s">
        <v>333</v>
      </c>
      <c r="N32" s="31" t="s">
        <v>46</v>
      </c>
      <c r="O32" s="31" t="s">
        <v>45</v>
      </c>
    </row>
    <row r="33" spans="1:15">
      <c r="A33" s="30" t="s">
        <v>334</v>
      </c>
      <c r="B33" s="30" t="s">
        <v>335</v>
      </c>
      <c r="C33" t="s">
        <v>572</v>
      </c>
      <c r="D33" s="31" t="s">
        <v>336</v>
      </c>
      <c r="E33" s="31" t="s">
        <v>337</v>
      </c>
      <c r="F33" s="31" t="s">
        <v>338</v>
      </c>
      <c r="G33" s="31" t="s">
        <v>339</v>
      </c>
      <c r="H33" s="31" t="s">
        <v>40</v>
      </c>
      <c r="I33" s="31" t="s">
        <v>340</v>
      </c>
      <c r="J33" s="31" t="s">
        <v>341</v>
      </c>
      <c r="K33" s="31"/>
      <c r="L33" s="31" t="s">
        <v>342</v>
      </c>
      <c r="M33" s="31" t="s">
        <v>343</v>
      </c>
      <c r="N33" s="31" t="s">
        <v>46</v>
      </c>
      <c r="O33" s="31" t="s">
        <v>45</v>
      </c>
    </row>
    <row r="34" spans="1:15">
      <c r="A34" s="30" t="s">
        <v>481</v>
      </c>
      <c r="B34" s="30" t="s">
        <v>482</v>
      </c>
      <c r="C34" t="s">
        <v>573</v>
      </c>
      <c r="D34" s="31" t="s">
        <v>483</v>
      </c>
      <c r="E34" s="31" t="s">
        <v>484</v>
      </c>
      <c r="F34" s="31" t="s">
        <v>485</v>
      </c>
      <c r="G34" s="31" t="s">
        <v>486</v>
      </c>
      <c r="H34" s="31" t="s">
        <v>446</v>
      </c>
      <c r="I34" s="31" t="s">
        <v>487</v>
      </c>
      <c r="J34" s="31" t="s">
        <v>488</v>
      </c>
      <c r="K34" s="31" t="s">
        <v>489</v>
      </c>
      <c r="L34" s="31" t="s">
        <v>490</v>
      </c>
      <c r="M34" s="31" t="s">
        <v>491</v>
      </c>
      <c r="N34" s="31" t="s">
        <v>46</v>
      </c>
      <c r="O34" s="31" t="s">
        <v>45</v>
      </c>
    </row>
    <row r="35" spans="1:15">
      <c r="A35" s="30" t="s">
        <v>354</v>
      </c>
      <c r="B35" s="30" t="s">
        <v>355</v>
      </c>
      <c r="C35" t="s">
        <v>574</v>
      </c>
      <c r="D35" s="31" t="s">
        <v>356</v>
      </c>
      <c r="E35" s="31" t="s">
        <v>357</v>
      </c>
      <c r="F35" s="31" t="s">
        <v>358</v>
      </c>
      <c r="G35" s="31" t="s">
        <v>359</v>
      </c>
      <c r="H35" s="31" t="s">
        <v>40</v>
      </c>
      <c r="I35" s="31" t="s">
        <v>360</v>
      </c>
      <c r="J35" s="31" t="s">
        <v>361</v>
      </c>
      <c r="K35" s="31"/>
      <c r="L35" s="31" t="s">
        <v>362</v>
      </c>
      <c r="M35" s="31" t="s">
        <v>363</v>
      </c>
      <c r="N35" s="31" t="s">
        <v>46</v>
      </c>
      <c r="O35" s="31" t="s">
        <v>45</v>
      </c>
    </row>
    <row r="36" spans="1:15">
      <c r="A36" s="30" t="s">
        <v>344</v>
      </c>
      <c r="B36" s="30" t="s">
        <v>345</v>
      </c>
      <c r="C36" t="s">
        <v>575</v>
      </c>
      <c r="D36" s="31" t="s">
        <v>346</v>
      </c>
      <c r="E36" s="31" t="s">
        <v>347</v>
      </c>
      <c r="F36" s="31" t="s">
        <v>348</v>
      </c>
      <c r="G36" s="31" t="s">
        <v>349</v>
      </c>
      <c r="H36" s="31" t="s">
        <v>40</v>
      </c>
      <c r="I36" s="31" t="s">
        <v>350</v>
      </c>
      <c r="J36" s="31" t="s">
        <v>351</v>
      </c>
      <c r="K36" s="31"/>
      <c r="L36" s="31" t="s">
        <v>352</v>
      </c>
      <c r="M36" s="31" t="s">
        <v>353</v>
      </c>
      <c r="N36" s="31" t="s">
        <v>46</v>
      </c>
      <c r="O36" s="31" t="s">
        <v>45</v>
      </c>
    </row>
    <row r="37" spans="1:15">
      <c r="A37" s="30" t="s">
        <v>440</v>
      </c>
      <c r="B37" s="30" t="s">
        <v>441</v>
      </c>
      <c r="C37" t="s">
        <v>576</v>
      </c>
      <c r="D37" s="31" t="s">
        <v>442</v>
      </c>
      <c r="E37" s="31" t="s">
        <v>443</v>
      </c>
      <c r="F37" s="31" t="s">
        <v>444</v>
      </c>
      <c r="G37" s="31" t="s">
        <v>445</v>
      </c>
      <c r="H37" s="31" t="s">
        <v>446</v>
      </c>
      <c r="I37" s="31" t="s">
        <v>447</v>
      </c>
      <c r="J37" s="31" t="s">
        <v>448</v>
      </c>
      <c r="K37" s="31"/>
      <c r="L37" s="31" t="s">
        <v>449</v>
      </c>
      <c r="M37" s="31" t="s">
        <v>450</v>
      </c>
      <c r="N37" s="31" t="s">
        <v>46</v>
      </c>
      <c r="O37" s="31" t="s">
        <v>45</v>
      </c>
    </row>
    <row r="38" spans="1:15">
      <c r="A38" s="30" t="s">
        <v>67</v>
      </c>
      <c r="B38" s="30" t="s">
        <v>68</v>
      </c>
      <c r="C38" t="s">
        <v>577</v>
      </c>
      <c r="D38" s="31" t="s">
        <v>69</v>
      </c>
      <c r="E38" s="31" t="s">
        <v>70</v>
      </c>
      <c r="F38" s="31" t="s">
        <v>71</v>
      </c>
      <c r="G38" s="31" t="s">
        <v>72</v>
      </c>
      <c r="H38" s="31" t="s">
        <v>40</v>
      </c>
      <c r="I38" s="31" t="s">
        <v>73</v>
      </c>
      <c r="J38" s="31" t="s">
        <v>74</v>
      </c>
      <c r="K38" s="31"/>
      <c r="L38" s="31" t="s">
        <v>75</v>
      </c>
      <c r="M38" s="31" t="s">
        <v>76</v>
      </c>
      <c r="N38" s="31" t="s">
        <v>46</v>
      </c>
      <c r="O38" s="31" t="s">
        <v>45</v>
      </c>
    </row>
    <row r="39" spans="1:15">
      <c r="A39" s="30" t="s">
        <v>166</v>
      </c>
      <c r="B39" s="30" t="s">
        <v>167</v>
      </c>
      <c r="C39" t="s">
        <v>578</v>
      </c>
      <c r="D39" s="31" t="s">
        <v>168</v>
      </c>
      <c r="E39" s="31" t="s">
        <v>169</v>
      </c>
      <c r="F39" s="31" t="s">
        <v>170</v>
      </c>
      <c r="G39" s="31" t="s">
        <v>171</v>
      </c>
      <c r="H39" s="31" t="s">
        <v>40</v>
      </c>
      <c r="I39" s="31" t="s">
        <v>172</v>
      </c>
      <c r="J39" s="31" t="s">
        <v>173</v>
      </c>
      <c r="K39" s="31"/>
      <c r="L39" s="31" t="s">
        <v>174</v>
      </c>
      <c r="M39" s="31" t="s">
        <v>175</v>
      </c>
      <c r="N39" s="31" t="s">
        <v>46</v>
      </c>
      <c r="O39" s="31" t="s">
        <v>45</v>
      </c>
    </row>
    <row r="40" spans="1:15">
      <c r="A40" s="30" t="s">
        <v>77</v>
      </c>
      <c r="B40" s="30" t="s">
        <v>78</v>
      </c>
      <c r="C40" t="s">
        <v>579</v>
      </c>
      <c r="D40" s="31" t="s">
        <v>79</v>
      </c>
      <c r="E40" s="31" t="s">
        <v>80</v>
      </c>
      <c r="F40" s="31" t="s">
        <v>81</v>
      </c>
      <c r="G40" s="31" t="s">
        <v>82</v>
      </c>
      <c r="H40" s="31" t="s">
        <v>40</v>
      </c>
      <c r="I40" s="31" t="s">
        <v>83</v>
      </c>
      <c r="J40" s="31" t="s">
        <v>84</v>
      </c>
      <c r="K40" s="31"/>
      <c r="L40" s="31" t="s">
        <v>85</v>
      </c>
      <c r="M40" s="31" t="s">
        <v>86</v>
      </c>
      <c r="N40" s="31" t="s">
        <v>46</v>
      </c>
      <c r="O40" s="31" t="s">
        <v>45</v>
      </c>
    </row>
    <row r="41" spans="1:15">
      <c r="A41" s="30" t="s">
        <v>451</v>
      </c>
      <c r="B41" s="30" t="s">
        <v>452</v>
      </c>
      <c r="C41" t="s">
        <v>580</v>
      </c>
      <c r="D41" s="31" t="s">
        <v>453</v>
      </c>
      <c r="E41" s="31" t="s">
        <v>454</v>
      </c>
      <c r="F41" s="31" t="s">
        <v>455</v>
      </c>
      <c r="G41" s="31" t="s">
        <v>456</v>
      </c>
      <c r="H41" s="31" t="s">
        <v>40</v>
      </c>
      <c r="I41" s="31" t="s">
        <v>457</v>
      </c>
      <c r="J41" s="31" t="s">
        <v>458</v>
      </c>
      <c r="K41" s="31"/>
      <c r="L41" s="31" t="s">
        <v>459</v>
      </c>
      <c r="M41" s="31" t="s">
        <v>460</v>
      </c>
      <c r="N41" s="31" t="s">
        <v>46</v>
      </c>
      <c r="O41" s="31" t="s">
        <v>45</v>
      </c>
    </row>
    <row r="42" spans="1:15">
      <c r="A42" s="30" t="s">
        <v>126</v>
      </c>
      <c r="B42" s="30" t="s">
        <v>127</v>
      </c>
      <c r="C42" t="s">
        <v>581</v>
      </c>
      <c r="D42" s="31" t="s">
        <v>128</v>
      </c>
      <c r="E42" s="31" t="s">
        <v>129</v>
      </c>
      <c r="F42" s="31" t="s">
        <v>130</v>
      </c>
      <c r="G42" s="31" t="s">
        <v>131</v>
      </c>
      <c r="H42" s="31" t="s">
        <v>40</v>
      </c>
      <c r="I42" s="31" t="s">
        <v>132</v>
      </c>
      <c r="J42" s="31" t="s">
        <v>133</v>
      </c>
      <c r="K42" s="31"/>
      <c r="L42" s="31" t="s">
        <v>134</v>
      </c>
      <c r="M42" s="31" t="s">
        <v>135</v>
      </c>
      <c r="N42" s="31" t="s">
        <v>46</v>
      </c>
      <c r="O42" s="31" t="s">
        <v>45</v>
      </c>
    </row>
    <row r="43" spans="1:15">
      <c r="A43" s="30" t="s">
        <v>471</v>
      </c>
      <c r="B43" s="30" t="s">
        <v>472</v>
      </c>
      <c r="C43" t="s">
        <v>582</v>
      </c>
      <c r="D43" s="31" t="s">
        <v>473</v>
      </c>
      <c r="E43" s="31" t="s">
        <v>474</v>
      </c>
      <c r="F43" s="31" t="s">
        <v>475</v>
      </c>
      <c r="G43" s="31" t="s">
        <v>476</v>
      </c>
      <c r="H43" s="31" t="s">
        <v>40</v>
      </c>
      <c r="I43" s="31" t="s">
        <v>477</v>
      </c>
      <c r="J43" s="31" t="s">
        <v>478</v>
      </c>
      <c r="K43" s="31"/>
      <c r="L43" s="31" t="s">
        <v>479</v>
      </c>
      <c r="M43" s="31" t="s">
        <v>480</v>
      </c>
      <c r="N43" s="31" t="s">
        <v>46</v>
      </c>
      <c r="O43" s="31" t="s">
        <v>45</v>
      </c>
    </row>
    <row r="44" spans="1:15">
      <c r="A44" s="30" t="s">
        <v>305</v>
      </c>
      <c r="B44" s="30" t="s">
        <v>306</v>
      </c>
      <c r="C44" t="s">
        <v>583</v>
      </c>
      <c r="D44" s="31" t="s">
        <v>307</v>
      </c>
      <c r="E44" s="31" t="s">
        <v>308</v>
      </c>
      <c r="F44" s="31" t="s">
        <v>309</v>
      </c>
      <c r="G44" s="31" t="s">
        <v>310</v>
      </c>
      <c r="H44" s="31" t="s">
        <v>40</v>
      </c>
      <c r="I44" s="31" t="s">
        <v>311</v>
      </c>
      <c r="J44" s="31" t="s">
        <v>312</v>
      </c>
      <c r="K44" s="31"/>
      <c r="L44" s="31" t="s">
        <v>313</v>
      </c>
      <c r="M44" s="31" t="s">
        <v>314</v>
      </c>
      <c r="N44" s="31" t="s">
        <v>46</v>
      </c>
      <c r="O44" s="31" t="s">
        <v>45</v>
      </c>
    </row>
    <row r="45" spans="1:15">
      <c r="A45" s="30" t="s">
        <v>286</v>
      </c>
      <c r="B45" s="30" t="s">
        <v>287</v>
      </c>
      <c r="C45" t="s">
        <v>584</v>
      </c>
      <c r="D45" s="31" t="s">
        <v>288</v>
      </c>
      <c r="E45" s="31" t="s">
        <v>289</v>
      </c>
      <c r="F45" s="31" t="s">
        <v>290</v>
      </c>
      <c r="G45" s="31" t="s">
        <v>291</v>
      </c>
      <c r="H45" s="31" t="s">
        <v>40</v>
      </c>
      <c r="I45" s="31" t="s">
        <v>292</v>
      </c>
      <c r="J45" s="31" t="s">
        <v>293</v>
      </c>
      <c r="K45" s="31"/>
      <c r="L45" s="31" t="s">
        <v>294</v>
      </c>
      <c r="M45" s="31" t="s">
        <v>295</v>
      </c>
      <c r="N45" s="31" t="s">
        <v>46</v>
      </c>
      <c r="O45" s="31" t="s">
        <v>45</v>
      </c>
    </row>
    <row r="46" spans="1:15">
      <c r="A46" s="30" t="s">
        <v>374</v>
      </c>
      <c r="B46" s="30" t="s">
        <v>375</v>
      </c>
      <c r="C46" t="s">
        <v>585</v>
      </c>
      <c r="D46" s="31" t="s">
        <v>356</v>
      </c>
      <c r="E46" s="31" t="s">
        <v>376</v>
      </c>
      <c r="F46" s="31" t="s">
        <v>377</v>
      </c>
      <c r="G46" s="31" t="s">
        <v>378</v>
      </c>
      <c r="H46" s="31" t="s">
        <v>40</v>
      </c>
      <c r="I46" s="31" t="s">
        <v>379</v>
      </c>
      <c r="J46" s="31" t="s">
        <v>380</v>
      </c>
      <c r="K46" s="31"/>
      <c r="L46" s="31" t="s">
        <v>381</v>
      </c>
      <c r="M46" s="31" t="s">
        <v>382</v>
      </c>
      <c r="N46" s="31" t="s">
        <v>46</v>
      </c>
      <c r="O46" s="31" t="s">
        <v>45</v>
      </c>
    </row>
    <row r="47" spans="1:15">
      <c r="A47" s="30" t="s">
        <v>383</v>
      </c>
      <c r="B47" s="30" t="s">
        <v>384</v>
      </c>
      <c r="C47" t="s">
        <v>586</v>
      </c>
      <c r="D47" s="31" t="s">
        <v>385</v>
      </c>
      <c r="E47" s="31" t="s">
        <v>386</v>
      </c>
      <c r="F47" s="31" t="s">
        <v>387</v>
      </c>
      <c r="G47" s="31" t="s">
        <v>388</v>
      </c>
      <c r="H47" s="31" t="s">
        <v>40</v>
      </c>
      <c r="I47" s="31" t="s">
        <v>389</v>
      </c>
      <c r="J47" s="31" t="s">
        <v>390</v>
      </c>
      <c r="K47" s="31"/>
      <c r="L47" s="31" t="s">
        <v>391</v>
      </c>
      <c r="M47" s="31" t="s">
        <v>392</v>
      </c>
      <c r="N47" s="31" t="s">
        <v>46</v>
      </c>
      <c r="O47" s="31" t="s">
        <v>45</v>
      </c>
    </row>
    <row r="48" spans="1:15">
      <c r="A48" s="30" t="s">
        <v>393</v>
      </c>
      <c r="B48" s="30" t="s">
        <v>394</v>
      </c>
      <c r="C48" t="s">
        <v>587</v>
      </c>
      <c r="D48" s="31" t="s">
        <v>109</v>
      </c>
      <c r="E48" s="31" t="s">
        <v>395</v>
      </c>
      <c r="F48" s="31" t="s">
        <v>396</v>
      </c>
      <c r="G48" s="31" t="s">
        <v>397</v>
      </c>
      <c r="H48" s="31" t="s">
        <v>40</v>
      </c>
      <c r="I48" s="31" t="s">
        <v>398</v>
      </c>
      <c r="J48" s="31" t="s">
        <v>399</v>
      </c>
      <c r="K48" s="31"/>
      <c r="L48" s="31" t="s">
        <v>400</v>
      </c>
      <c r="M48" s="31" t="s">
        <v>401</v>
      </c>
      <c r="N48" s="31" t="s">
        <v>46</v>
      </c>
      <c r="O48" s="31" t="s">
        <v>45</v>
      </c>
    </row>
    <row r="49" spans="1:15">
      <c r="A49" s="30" t="s">
        <v>402</v>
      </c>
      <c r="B49" s="30" t="s">
        <v>403</v>
      </c>
      <c r="C49" t="s">
        <v>588</v>
      </c>
      <c r="D49" s="31" t="s">
        <v>404</v>
      </c>
      <c r="E49" s="31" t="s">
        <v>405</v>
      </c>
      <c r="F49" s="31" t="s">
        <v>406</v>
      </c>
      <c r="G49" s="31" t="s">
        <v>407</v>
      </c>
      <c r="H49" s="31" t="s">
        <v>40</v>
      </c>
      <c r="I49" s="31" t="s">
        <v>408</v>
      </c>
      <c r="J49" s="31" t="s">
        <v>409</v>
      </c>
      <c r="K49" s="31"/>
      <c r="L49" s="31" t="s">
        <v>410</v>
      </c>
      <c r="M49" s="31" t="s">
        <v>411</v>
      </c>
      <c r="N49" s="31" t="s">
        <v>46</v>
      </c>
      <c r="O49" s="31" t="s">
        <v>45</v>
      </c>
    </row>
    <row r="50" spans="1:15">
      <c r="A50" s="30" t="s">
        <v>412</v>
      </c>
      <c r="B50" s="30" t="s">
        <v>413</v>
      </c>
      <c r="C50" t="s">
        <v>589</v>
      </c>
      <c r="D50" s="31" t="s">
        <v>414</v>
      </c>
      <c r="E50" s="31" t="s">
        <v>415</v>
      </c>
      <c r="F50" s="31" t="s">
        <v>416</v>
      </c>
      <c r="G50" s="31" t="s">
        <v>417</v>
      </c>
      <c r="H50" s="31" t="s">
        <v>40</v>
      </c>
      <c r="I50" s="31" t="s">
        <v>418</v>
      </c>
      <c r="J50" s="31" t="s">
        <v>419</v>
      </c>
      <c r="K50" s="31"/>
      <c r="L50" s="31" t="s">
        <v>420</v>
      </c>
      <c r="M50" s="31" t="s">
        <v>421</v>
      </c>
      <c r="N50" s="31" t="s">
        <v>46</v>
      </c>
      <c r="O50" s="31" t="s">
        <v>45</v>
      </c>
    </row>
    <row r="51" spans="1:15">
      <c r="A51" s="30" t="s">
        <v>422</v>
      </c>
      <c r="B51" s="30" t="s">
        <v>423</v>
      </c>
      <c r="C51" t="s">
        <v>590</v>
      </c>
      <c r="D51" s="31" t="s">
        <v>168</v>
      </c>
      <c r="E51" s="31" t="s">
        <v>424</v>
      </c>
      <c r="F51" s="31" t="s">
        <v>425</v>
      </c>
      <c r="G51" s="31" t="s">
        <v>426</v>
      </c>
      <c r="H51" s="31" t="s">
        <v>40</v>
      </c>
      <c r="I51" s="31" t="s">
        <v>427</v>
      </c>
      <c r="J51" s="31" t="s">
        <v>428</v>
      </c>
      <c r="K51" s="31"/>
      <c r="L51" s="31" t="s">
        <v>429</v>
      </c>
      <c r="M51" s="31" t="s">
        <v>430</v>
      </c>
      <c r="N51" s="31" t="s">
        <v>46</v>
      </c>
      <c r="O51" s="31" t="s">
        <v>45</v>
      </c>
    </row>
    <row r="52" spans="1:15">
      <c r="A52" s="30" t="s">
        <v>176</v>
      </c>
      <c r="B52" s="30" t="s">
        <v>177</v>
      </c>
      <c r="C52" t="s">
        <v>591</v>
      </c>
      <c r="D52" s="31" t="s">
        <v>178</v>
      </c>
      <c r="E52" s="31" t="s">
        <v>179</v>
      </c>
      <c r="F52" s="31" t="s">
        <v>180</v>
      </c>
      <c r="G52" s="31" t="s">
        <v>181</v>
      </c>
      <c r="H52" s="31" t="s">
        <v>40</v>
      </c>
      <c r="I52" s="31" t="s">
        <v>182</v>
      </c>
      <c r="J52" s="31" t="s">
        <v>183</v>
      </c>
      <c r="K52" s="31"/>
      <c r="L52" s="31" t="s">
        <v>184</v>
      </c>
      <c r="M52" s="31" t="s">
        <v>185</v>
      </c>
      <c r="N52" s="31" t="s">
        <v>46</v>
      </c>
      <c r="O52" s="31" t="s">
        <v>45</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5A90B-7597-4ADD-BD83-8D3C7F965D00}">
  <dimension ref="A1:F45"/>
  <sheetViews>
    <sheetView showGridLines="0" showRowColHeaders="0" showRuler="0" view="pageLayout" zoomScale="115" zoomScaleNormal="115" zoomScalePageLayoutView="115" workbookViewId="0">
      <selection activeCell="C4" sqref="C4"/>
    </sheetView>
  </sheetViews>
  <sheetFormatPr defaultRowHeight="14.5"/>
  <cols>
    <col min="1" max="1" width="16.26953125" style="107" customWidth="1"/>
    <col min="2" max="2" width="48.90625" customWidth="1"/>
    <col min="3" max="3" width="12.453125" style="24" customWidth="1"/>
    <col min="4" max="4" width="33.90625" customWidth="1"/>
    <col min="5" max="5" width="8.26953125" customWidth="1"/>
    <col min="6" max="6" width="2.81640625" customWidth="1"/>
  </cols>
  <sheetData>
    <row r="1" spans="1:6" ht="19">
      <c r="A1" s="106" t="s">
        <v>793</v>
      </c>
      <c r="B1" s="37"/>
      <c r="C1" s="38"/>
      <c r="D1" s="37"/>
    </row>
    <row r="2" spans="1:6" ht="15">
      <c r="A2" s="171" t="s">
        <v>820</v>
      </c>
      <c r="B2" s="190" t="s">
        <v>820</v>
      </c>
      <c r="C2" s="190" t="s">
        <v>820</v>
      </c>
      <c r="D2" s="190" t="s">
        <v>820</v>
      </c>
    </row>
    <row r="3" spans="1:6" s="14" customFormat="1" ht="35" customHeight="1">
      <c r="A3" s="108" t="s">
        <v>14</v>
      </c>
      <c r="B3" s="39" t="s">
        <v>0</v>
      </c>
      <c r="C3" s="39" t="s">
        <v>792</v>
      </c>
      <c r="D3" s="53" t="s">
        <v>630</v>
      </c>
    </row>
    <row r="4" spans="1:6" s="47" customFormat="1" ht="72.5">
      <c r="A4" s="133" t="s">
        <v>1</v>
      </c>
      <c r="B4" s="102" t="s">
        <v>633</v>
      </c>
      <c r="C4" s="99"/>
      <c r="D4" s="97"/>
      <c r="E4" s="115" t="str">
        <f>IF(COUNT(SSSLeadMembership[[#This Row],[Score]])=0,"Enter Data","")</f>
        <v>Enter Data</v>
      </c>
    </row>
    <row r="5" spans="1:6" s="47" customFormat="1" ht="17" customHeight="1">
      <c r="A5" s="172" t="s">
        <v>820</v>
      </c>
      <c r="B5" s="103" t="s">
        <v>833</v>
      </c>
      <c r="C5" s="99"/>
      <c r="D5" s="97"/>
      <c r="E5" s="115" t="str">
        <f>IF(COUNT(SSSLeadMembership[[#This Row],[Score]])=0,"Enter Data","")</f>
        <v>Enter Data</v>
      </c>
    </row>
    <row r="6" spans="1:6" s="47" customFormat="1" ht="17" customHeight="1">
      <c r="A6" s="172" t="s">
        <v>820</v>
      </c>
      <c r="B6" s="104" t="s">
        <v>634</v>
      </c>
      <c r="C6" s="99"/>
      <c r="D6" s="97"/>
      <c r="E6" s="115" t="str">
        <f>IF(COUNT(SSSLeadMembership[[#This Row],[Score]])=0,"Enter Data","")</f>
        <v>Enter Data</v>
      </c>
    </row>
    <row r="7" spans="1:6" s="47" customFormat="1" ht="35" customHeight="1">
      <c r="A7" s="172" t="s">
        <v>820</v>
      </c>
      <c r="B7" s="105" t="s">
        <v>766</v>
      </c>
      <c r="C7" s="99"/>
      <c r="D7" s="97"/>
      <c r="E7" s="115" t="str">
        <f>IF(COUNT(SSSLeadMembership[[#This Row],[Score]])=0,"Enter Data","")</f>
        <v>Enter Data</v>
      </c>
    </row>
    <row r="8" spans="1:6" s="47" customFormat="1" ht="35" customHeight="1">
      <c r="A8" s="172" t="s">
        <v>820</v>
      </c>
      <c r="B8" s="102" t="s">
        <v>732</v>
      </c>
      <c r="C8" s="99"/>
      <c r="D8" s="97"/>
      <c r="E8" s="115" t="str">
        <f>IF(COUNT(SSSLeadMembership[[#This Row],[Score]])=0,"Enter Data","")</f>
        <v>Enter Data</v>
      </c>
    </row>
    <row r="9" spans="1:6" s="47" customFormat="1" ht="50" customHeight="1">
      <c r="A9" s="172" t="s">
        <v>820</v>
      </c>
      <c r="B9" s="102" t="s">
        <v>638</v>
      </c>
      <c r="C9" s="99"/>
      <c r="D9" s="97"/>
      <c r="E9" s="115" t="str">
        <f>IF(COUNT(SSSLeadMembership[[#This Row],[Score]])=0,"Enter Data","")</f>
        <v>Enter Data</v>
      </c>
    </row>
    <row r="10" spans="1:6" s="47" customFormat="1" ht="75" customHeight="1">
      <c r="A10" s="172" t="s">
        <v>820</v>
      </c>
      <c r="B10" s="105" t="s">
        <v>733</v>
      </c>
      <c r="C10" s="99"/>
      <c r="D10" s="97"/>
      <c r="E10" s="115" t="str">
        <f>IF(COUNT(SSSLeadMembership[[#This Row],[Score]])=0,"Enter Data","")</f>
        <v>Enter Data</v>
      </c>
      <c r="F10" s="48"/>
    </row>
    <row r="11" spans="1:6" s="47" customFormat="1">
      <c r="A11" s="173"/>
      <c r="B11" s="157" t="s">
        <v>654</v>
      </c>
      <c r="C11" s="136" t="str">
        <f>IFERROR(AVERAGE(SSSLeadMembership[Score]),"")</f>
        <v/>
      </c>
      <c r="D11" s="176" t="s">
        <v>820</v>
      </c>
    </row>
    <row r="12" spans="1:6" s="47" customFormat="1" ht="31">
      <c r="A12" s="174" t="s">
        <v>820</v>
      </c>
      <c r="B12" s="159" t="str">
        <f>"Total number with 0 = "&amp; COUNTIF(SSSLeadMembership[Score],0)&amp;"; Total number with 1 = "&amp;COUNTIF(SSSLeadMembership[Score],1)&amp;"; Total number with 2 = "&amp;COUNTIF(SSSLeadMembership[Score],2)&amp;"; Total number with 3 = "&amp;COUNTIF(SSSLeadMembership[Score],3)</f>
        <v>Total number with 0 = 0; Total number with 1 = 0; Total number with 2 = 0; Total number with 3 = 0</v>
      </c>
      <c r="C12" s="175" t="s">
        <v>820</v>
      </c>
      <c r="D12" s="175" t="s">
        <v>820</v>
      </c>
    </row>
    <row r="13" spans="1:6" ht="15">
      <c r="A13" s="190" t="s">
        <v>820</v>
      </c>
      <c r="B13" s="171" t="s">
        <v>820</v>
      </c>
      <c r="C13" s="194" t="s">
        <v>820</v>
      </c>
      <c r="D13" s="190" t="s">
        <v>820</v>
      </c>
    </row>
    <row r="14" spans="1:6" ht="29">
      <c r="A14" s="125" t="s">
        <v>14</v>
      </c>
      <c r="B14" s="126" t="s">
        <v>0</v>
      </c>
      <c r="C14" s="126" t="s">
        <v>792</v>
      </c>
      <c r="D14" s="127" t="s">
        <v>655</v>
      </c>
    </row>
    <row r="15" spans="1:6" s="49" customFormat="1" ht="72.5">
      <c r="A15" s="58" t="s">
        <v>695</v>
      </c>
      <c r="B15" s="46" t="s">
        <v>541</v>
      </c>
      <c r="C15" s="99"/>
      <c r="D15" s="121"/>
      <c r="E15" s="115" t="str">
        <f>IF(COUNT(SSSLeadFunctions[[#This Row],[Score]])=0,"Enter Data","")</f>
        <v>Enter Data</v>
      </c>
    </row>
    <row r="16" spans="1:6" s="49" customFormat="1" ht="101.5">
      <c r="A16" s="177" t="s">
        <v>820</v>
      </c>
      <c r="B16" s="35" t="s">
        <v>639</v>
      </c>
      <c r="C16" s="99"/>
      <c r="D16" s="122"/>
      <c r="E16" s="115" t="str">
        <f>IF(COUNT(SSSLeadFunctions[[#This Row],[Score]])=0,"Enter Data","")</f>
        <v>Enter Data</v>
      </c>
    </row>
    <row r="17" spans="1:5" s="47" customFormat="1" ht="29">
      <c r="A17" s="178" t="s">
        <v>820</v>
      </c>
      <c r="B17" s="35" t="s">
        <v>640</v>
      </c>
      <c r="C17" s="99"/>
      <c r="D17" s="123"/>
      <c r="E17" s="115" t="str">
        <f>IF(COUNT(SSSLeadFunctions[[#This Row],[Score]])=0,"Enter Data","")</f>
        <v>Enter Data</v>
      </c>
    </row>
    <row r="18" spans="1:5" s="47" customFormat="1" ht="29">
      <c r="A18" s="178" t="s">
        <v>820</v>
      </c>
      <c r="B18" s="35" t="s">
        <v>641</v>
      </c>
      <c r="C18" s="99"/>
      <c r="D18" s="123"/>
      <c r="E18" s="115" t="str">
        <f>IF(COUNT(SSSLeadFunctions[[#This Row],[Score]])=0,"Enter Data","")</f>
        <v>Enter Data</v>
      </c>
    </row>
    <row r="19" spans="1:5" s="47" customFormat="1" ht="31.5" customHeight="1">
      <c r="A19" s="178" t="s">
        <v>820</v>
      </c>
      <c r="B19" s="50" t="s">
        <v>816</v>
      </c>
      <c r="C19" s="99"/>
      <c r="D19" s="123"/>
      <c r="E19" s="115" t="str">
        <f>IF(COUNT(SSSLeadFunctions[[#This Row],[Score]])=0,"Enter Data","")</f>
        <v>Enter Data</v>
      </c>
    </row>
    <row r="20" spans="1:5" s="51" customFormat="1" ht="58">
      <c r="A20" s="179" t="s">
        <v>820</v>
      </c>
      <c r="B20" s="50" t="s">
        <v>622</v>
      </c>
      <c r="C20" s="99"/>
      <c r="D20" s="124"/>
      <c r="E20" s="115" t="str">
        <f>IF(COUNT(SSSLeadFunctions[[#This Row],[Score]])=0,"Enter Data","")</f>
        <v>Enter Data</v>
      </c>
    </row>
    <row r="21" spans="1:5" s="47" customFormat="1" ht="29">
      <c r="A21" s="178" t="s">
        <v>820</v>
      </c>
      <c r="B21" s="35" t="s">
        <v>623</v>
      </c>
      <c r="C21" s="99"/>
      <c r="D21" s="123"/>
      <c r="E21" s="115" t="str">
        <f>IF(COUNT(SSSLeadFunctions[[#This Row],[Score]])=0,"Enter Data","")</f>
        <v>Enter Data</v>
      </c>
    </row>
    <row r="22" spans="1:5" s="47" customFormat="1" ht="43.5">
      <c r="A22" s="178" t="s">
        <v>820</v>
      </c>
      <c r="B22" s="35" t="s">
        <v>782</v>
      </c>
      <c r="C22" s="99"/>
      <c r="D22" s="123"/>
      <c r="E22" s="115" t="str">
        <f>IF(COUNT(SSSLeadFunctions[[#This Row],[Score]])=0,"Enter Data","")</f>
        <v>Enter Data</v>
      </c>
    </row>
    <row r="23" spans="1:5" s="47" customFormat="1" ht="29">
      <c r="A23" s="180" t="s">
        <v>820</v>
      </c>
      <c r="B23" s="35" t="s">
        <v>624</v>
      </c>
      <c r="C23" s="99"/>
      <c r="D23" s="123"/>
      <c r="E23" s="115" t="str">
        <f>IF(COUNT(SSSLeadFunctions[[#This Row],[Score]])=0,"Enter Data","")</f>
        <v>Enter Data</v>
      </c>
    </row>
    <row r="24" spans="1:5" s="49" customFormat="1">
      <c r="A24" s="109"/>
      <c r="B24" s="158" t="s">
        <v>654</v>
      </c>
      <c r="C24" s="156" t="str">
        <f>IFERROR(AVERAGE(SSSLeadFunctions[Score]),"")</f>
        <v/>
      </c>
      <c r="D24" s="176" t="s">
        <v>820</v>
      </c>
    </row>
    <row r="25" spans="1:5" s="49" customFormat="1" ht="31">
      <c r="A25" s="110"/>
      <c r="B25" s="159" t="str">
        <f>"Total number with 0 = "&amp; COUNTIF(SSSLeadFunctions[Score],0)&amp;"; Total number with 1 = "&amp;COUNTIF(SSSLeadFunctions[Score],1)&amp;"; Total number with 2 = "&amp;COUNTIF(SSSLeadFunctions[Score],2)&amp;"; Total number with 3 = "&amp;COUNTIF(SSSLeadFunctions[Score],3)</f>
        <v>Total number with 0 = 0; Total number with 1 = 0; Total number with 2 = 0; Total number with 3 = 0</v>
      </c>
      <c r="C25" s="176" t="s">
        <v>820</v>
      </c>
      <c r="D25" s="181" t="s">
        <v>820</v>
      </c>
    </row>
    <row r="26" spans="1:5">
      <c r="A26" s="190" t="s">
        <v>820</v>
      </c>
      <c r="B26" s="190" t="s">
        <v>820</v>
      </c>
      <c r="C26" s="193" t="s">
        <v>820</v>
      </c>
      <c r="D26" s="190" t="s">
        <v>820</v>
      </c>
    </row>
    <row r="27" spans="1:5" ht="29">
      <c r="A27" s="125" t="s">
        <v>14</v>
      </c>
      <c r="B27" s="126" t="s">
        <v>0</v>
      </c>
      <c r="C27" s="126" t="s">
        <v>792</v>
      </c>
      <c r="D27" s="127" t="s">
        <v>631</v>
      </c>
    </row>
    <row r="28" spans="1:5" s="49" customFormat="1" ht="50" customHeight="1">
      <c r="A28" s="58" t="s">
        <v>18</v>
      </c>
      <c r="B28" s="46" t="s">
        <v>751</v>
      </c>
      <c r="C28" s="99"/>
      <c r="D28" s="121"/>
      <c r="E28" s="115" t="str">
        <f>IF(COUNT(SSSStaffCommitment[[#This Row],[Score]])=0,"Enter Data","")</f>
        <v>Enter Data</v>
      </c>
    </row>
    <row r="29" spans="1:5" s="49" customFormat="1" ht="101.5">
      <c r="A29" s="177" t="s">
        <v>820</v>
      </c>
      <c r="B29" s="35" t="s">
        <v>736</v>
      </c>
      <c r="C29" s="99"/>
      <c r="D29" s="122"/>
      <c r="E29" s="115" t="str">
        <f>IF(COUNT(SSSStaffCommitment[[#This Row],[Score]])=0,"Enter Data","")</f>
        <v>Enter Data</v>
      </c>
    </row>
    <row r="30" spans="1:5" s="47" customFormat="1" ht="50" customHeight="1">
      <c r="A30" s="178" t="s">
        <v>820</v>
      </c>
      <c r="B30" s="86" t="s">
        <v>734</v>
      </c>
      <c r="C30" s="99"/>
      <c r="D30" s="123"/>
      <c r="E30" s="115" t="str">
        <f>IF(COUNT(SSSStaffCommitment[[#This Row],[Score]])=0,"Enter Data","")</f>
        <v>Enter Data</v>
      </c>
    </row>
    <row r="31" spans="1:5" s="47" customFormat="1" ht="35" customHeight="1">
      <c r="A31" s="178" t="s">
        <v>820</v>
      </c>
      <c r="B31" s="35" t="s">
        <v>642</v>
      </c>
      <c r="C31" s="99"/>
      <c r="D31" s="123"/>
      <c r="E31" s="115" t="str">
        <f>IF(COUNT(SSSStaffCommitment[[#This Row],[Score]])=0,"Enter Data","")</f>
        <v>Enter Data</v>
      </c>
    </row>
    <row r="32" spans="1:5" s="47" customFormat="1" ht="65" customHeight="1">
      <c r="A32" s="180" t="s">
        <v>820</v>
      </c>
      <c r="B32" s="35" t="s">
        <v>737</v>
      </c>
      <c r="C32" s="99"/>
      <c r="D32" s="123"/>
      <c r="E32" s="115" t="str">
        <f>IF(COUNT(SSSStaffCommitment[[#This Row],[Score]])=0,"Enter Data","")</f>
        <v>Enter Data</v>
      </c>
    </row>
    <row r="33" spans="1:5" s="47" customFormat="1" ht="58">
      <c r="A33" s="180" t="s">
        <v>820</v>
      </c>
      <c r="B33" s="35" t="s">
        <v>625</v>
      </c>
      <c r="C33" s="99"/>
      <c r="D33" s="123"/>
      <c r="E33" s="115" t="str">
        <f>IF(COUNT(SSSStaffCommitment[[#This Row],[Score]])=0,"Enter Data","")</f>
        <v>Enter Data</v>
      </c>
    </row>
    <row r="34" spans="1:5" s="47" customFormat="1">
      <c r="A34" s="182" t="s">
        <v>820</v>
      </c>
      <c r="B34" s="158" t="s">
        <v>654</v>
      </c>
      <c r="C34" s="136" t="str">
        <f>IFERROR(AVERAGE(SSSStaffCommitment[Score]),"")</f>
        <v/>
      </c>
      <c r="D34" s="184" t="s">
        <v>820</v>
      </c>
    </row>
    <row r="35" spans="1:5" s="47" customFormat="1" ht="31">
      <c r="A35" s="183" t="s">
        <v>820</v>
      </c>
      <c r="B35" s="159" t="str">
        <f>"Total number with 0 = "&amp; COUNTIF(SSSStaffCommitment[Score],0)&amp;"; Total number with 1= "&amp;COUNTIF(SSSStaffCommitment[Score],1)&amp;"; Total number with 2= "&amp;COUNTIF(SSSStaffCommitment[Score],2)&amp;"; Total number with 3= "&amp;COUNTIF(SSSStaffCommitment[Score],3)</f>
        <v>Total number with 0 = 0; Total number with 1= 0; Total number with 2= 0; Total number with 3= 0</v>
      </c>
      <c r="C35" s="176" t="s">
        <v>820</v>
      </c>
      <c r="D35" s="184" t="s">
        <v>820</v>
      </c>
    </row>
    <row r="36" spans="1:5">
      <c r="A36" s="190" t="s">
        <v>820</v>
      </c>
      <c r="B36" s="190" t="s">
        <v>820</v>
      </c>
      <c r="C36" s="193" t="s">
        <v>820</v>
      </c>
      <c r="D36" s="190" t="s">
        <v>820</v>
      </c>
    </row>
    <row r="37" spans="1:5" ht="29">
      <c r="A37" s="125" t="s">
        <v>14</v>
      </c>
      <c r="B37" s="126" t="s">
        <v>0</v>
      </c>
      <c r="C37" s="126" t="s">
        <v>792</v>
      </c>
      <c r="D37" s="127" t="s">
        <v>632</v>
      </c>
    </row>
    <row r="38" spans="1:5" s="49" customFormat="1" ht="35" customHeight="1">
      <c r="A38" s="69" t="s">
        <v>19</v>
      </c>
      <c r="B38" s="46" t="s">
        <v>626</v>
      </c>
      <c r="C38" s="99"/>
      <c r="D38" s="121"/>
      <c r="E38" s="115" t="str">
        <f>IF(COUNT(SSSSupportiveSystems[[#This Row],[Score]])=0,"Enter Data","")</f>
        <v>Enter Data</v>
      </c>
    </row>
    <row r="39" spans="1:5" s="49" customFormat="1" ht="50" customHeight="1">
      <c r="A39" s="177" t="s">
        <v>820</v>
      </c>
      <c r="B39" s="86" t="s">
        <v>735</v>
      </c>
      <c r="C39" s="99"/>
      <c r="D39" s="122"/>
      <c r="E39" s="115" t="str">
        <f>IF(COUNT(SSSSupportiveSystems[[#This Row],[Score]])=0,"Enter Data","")</f>
        <v>Enter Data</v>
      </c>
    </row>
    <row r="40" spans="1:5" s="47" customFormat="1" ht="50" customHeight="1">
      <c r="A40" s="178" t="s">
        <v>820</v>
      </c>
      <c r="B40" s="35" t="s">
        <v>627</v>
      </c>
      <c r="C40" s="99"/>
      <c r="D40" s="123"/>
      <c r="E40" s="115" t="str">
        <f>IF(COUNT(SSSSupportiveSystems[[#This Row],[Score]])=0,"Enter Data","")</f>
        <v>Enter Data</v>
      </c>
    </row>
    <row r="41" spans="1:5" s="47" customFormat="1" ht="50" customHeight="1">
      <c r="A41" s="178" t="s">
        <v>820</v>
      </c>
      <c r="B41" s="35" t="s">
        <v>628</v>
      </c>
      <c r="C41" s="99"/>
      <c r="D41" s="123"/>
      <c r="E41" s="115" t="str">
        <f>IF(COUNT(SSSSupportiveSystems[[#This Row],[Score]])=0,"Enter Data","")</f>
        <v>Enter Data</v>
      </c>
    </row>
    <row r="42" spans="1:5" s="47" customFormat="1">
      <c r="A42" s="182" t="s">
        <v>820</v>
      </c>
      <c r="B42" s="158" t="s">
        <v>654</v>
      </c>
      <c r="C42" s="136" t="str">
        <f>IFERROR(AVERAGE(SSSSupportiveSystems[Score]),"")</f>
        <v/>
      </c>
      <c r="D42" s="184" t="s">
        <v>820</v>
      </c>
    </row>
    <row r="43" spans="1:5" s="49" customFormat="1" ht="31">
      <c r="A43" s="185" t="s">
        <v>820</v>
      </c>
      <c r="B43" s="159" t="str">
        <f>"Total number with 0 = "&amp; COUNTIF(SSSSupportiveSystems[Score],0)&amp;"; Total number with 1 = "&amp;COUNTIF(SSSSupportiveSystems[Score],1)&amp;"; Total number with 2 = "&amp;COUNTIF(SSSSupportiveSystems[Score],2)&amp;"; Total number with 3 = "&amp;COUNTIF(SSSSupportiveSystems[Score],3)</f>
        <v>Total number with 0 = 0; Total number with 1 = 0; Total number with 2 = 0; Total number with 3 = 0</v>
      </c>
      <c r="C43" s="186" t="s">
        <v>820</v>
      </c>
      <c r="D43" s="187" t="s">
        <v>820</v>
      </c>
    </row>
    <row r="44" spans="1:5" s="49" customFormat="1" ht="13">
      <c r="A44" s="111"/>
      <c r="C44" s="55"/>
    </row>
    <row r="45" spans="1:5" s="49" customFormat="1" ht="13">
      <c r="A45" s="111"/>
      <c r="C45" s="55"/>
    </row>
  </sheetData>
  <sheetProtection algorithmName="SHA-512" hashValue="ZcAz3LErzJhjoyTTTYScU4CsAgdwz4jb7LUuHawEy5l4IVh2xwjcrLUU8wmtJgTJEAaeZU2pypRJFdGPFYGmgQ==" saltValue="32Dclu3+BPQKqg0yhmDMuA==" spinCount="100000" sheet="1" objects="1" scenarios="1"/>
  <phoneticPr fontId="34" type="noConversion"/>
  <dataValidations count="2">
    <dataValidation type="list" allowBlank="1" showErrorMessage="1" sqref="C4:C10 C15:C23 C28:C33 C38:C41" xr:uid="{8C9962B9-7B23-41A5-BD50-A6D86779B851}">
      <formula1>"0,1,2,3"</formula1>
    </dataValidation>
    <dataValidation type="custom" showInputMessage="1" showErrorMessage="1" sqref="B12" xr:uid="{559601E3-1E48-4C19-A0B4-ECD323569F35}">
      <formula1>NOT(ISBLANK(C4:C4))</formula1>
    </dataValidation>
  </dataValidations>
  <hyperlinks>
    <hyperlink ref="B5" location="Instructions!A86" display="1b. Administrators* (see Glossary)" xr:uid="{A32D1806-6896-4662-BF8C-35DC3E82E905}"/>
    <hyperlink ref="B7" location="Instructions!A86" display="1d. Early MTSS Practice-based Coaches* and System Coaches* (see Glossary)" xr:uid="{F182EA7C-948B-4B98-B23F-3AA0D21B57EC}"/>
    <hyperlink ref="B10" location="Instructions!A86" display="2. The Leadership Team has support from administration* (see Glossary). An administrator attends meetings and trainings, is visibly supportive and is active in problem solving to ensure the implementation and success of the Early Multi-tiered System of Supports (Early MTSS)." xr:uid="{9C356AC5-B04D-4739-B33B-8CF05864CA9A}"/>
    <hyperlink ref="B30" location="Instructions!A86" display="10b. Functional* (see Glossary) in both home and classroom settings and teachers assist families in the translation of these expectations to home." xr:uid="{5B5FA236-FAC4-44B1-9015-981F8B5463C6}"/>
    <hyperlink ref="B39" location="Instructions!A86" display="14. Program has well developed systems of communication that enhance effective collaboration and keep community partners* (see Glossary) well informed." xr:uid="{50EF3A61-BB40-4A1D-AD08-4998E28BDC82}"/>
  </hyperlinks>
  <pageMargins left="0.7" right="0.7" top="0.75" bottom="0.75" header="0.3" footer="0.3"/>
  <pageSetup orientation="landscape" r:id="rId1"/>
  <headerFooter>
    <oddFooter>&amp;L&amp;"Palatino Linotype,Regular"&amp;10Early MTSS System Inventory
March 10, 2022&amp;C&amp;"Palatino Linotype,Regular"&amp;10&amp;P&amp;R&amp;G</oddFooter>
  </headerFooter>
  <rowBreaks count="3" manualBreakCount="3">
    <brk id="13" max="3" man="1"/>
    <brk id="25" max="16383" man="1"/>
    <brk id="35" max="16383" man="1"/>
  </rowBreaks>
  <legacyDrawingHF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7ECE9-BEC7-4ABC-8DF5-0C4E869D432E}">
  <sheetPr codeName="Sheet3"/>
  <dimension ref="A1:R7"/>
  <sheetViews>
    <sheetView showGridLines="0" showRowColHeaders="0" showRuler="0" view="pageLayout" topLeftCell="A4" zoomScale="115" zoomScaleNormal="100" zoomScalePageLayoutView="115" workbookViewId="0">
      <selection activeCell="C9" sqref="C9"/>
    </sheetView>
  </sheetViews>
  <sheetFormatPr defaultRowHeight="15.5"/>
  <cols>
    <col min="1" max="2" width="30.6328125" style="26" customWidth="1"/>
    <col min="3" max="3" width="60.6328125" style="26" customWidth="1"/>
    <col min="4" max="16384" width="8.7265625" style="26"/>
  </cols>
  <sheetData>
    <row r="1" spans="1:18" s="32" customFormat="1" ht="58" customHeight="1">
      <c r="A1" s="36" t="s">
        <v>14</v>
      </c>
      <c r="B1" s="76" t="s">
        <v>540</v>
      </c>
      <c r="C1" s="36" t="s">
        <v>20</v>
      </c>
      <c r="R1" s="32" t="s">
        <v>17</v>
      </c>
    </row>
    <row r="2" spans="1:18" s="28" customFormat="1" ht="25" customHeight="1">
      <c r="A2" s="27" t="s">
        <v>1</v>
      </c>
      <c r="B2" s="33" t="str">
        <f>IFERROR(AVERAGE(SSSLeadMembership[Score]),"")</f>
        <v/>
      </c>
      <c r="C2" s="98"/>
    </row>
    <row r="3" spans="1:18" s="28" customFormat="1" ht="25" customHeight="1">
      <c r="A3" s="93" t="s">
        <v>539</v>
      </c>
      <c r="B3" s="33" t="str">
        <f>IFERROR(AVERAGE(SSSLeadFunctions[Score]),"")</f>
        <v/>
      </c>
      <c r="C3" s="98"/>
    </row>
    <row r="4" spans="1:18" s="28" customFormat="1" ht="25" customHeight="1">
      <c r="A4" s="93" t="s">
        <v>18</v>
      </c>
      <c r="B4" s="33" t="str">
        <f>IFERROR(AVERAGE(SSSStaffCommitment[Score]),"")</f>
        <v/>
      </c>
      <c r="C4" s="98"/>
    </row>
    <row r="5" spans="1:18" s="28" customFormat="1" ht="25" customHeight="1">
      <c r="A5" s="27" t="s">
        <v>19</v>
      </c>
      <c r="B5" s="33" t="str">
        <f>IFERROR(AVERAGE(SSSSupportiveSystems[Score]),"")</f>
        <v/>
      </c>
      <c r="C5" s="98"/>
    </row>
    <row r="7" spans="1:18">
      <c r="A7" s="26" t="s">
        <v>629</v>
      </c>
    </row>
  </sheetData>
  <sheetProtection algorithmName="SHA-512" hashValue="omXL2ONJc0dYiAJw9ykiCZD27zkrpYRq4hgzLqdr5wSe6Bq8HfA/eDpC7Ptr091z/fBiyZUBH/8q20Jzhtk8Pg==" saltValue="eTtzwyO5TLaAt65FvBNk4Q=="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CF30-BC91-4780-8674-676FCC73A65C}">
  <sheetPr codeName="Sheet4"/>
  <dimension ref="A1:F120"/>
  <sheetViews>
    <sheetView showGridLines="0" showRowColHeaders="0" showRuler="0" view="pageLayout" zoomScale="115" zoomScaleNormal="115" zoomScalePageLayoutView="115" workbookViewId="0">
      <selection activeCell="C4" sqref="C4"/>
    </sheetView>
  </sheetViews>
  <sheetFormatPr defaultColWidth="8.54296875" defaultRowHeight="14.5"/>
  <cols>
    <col min="1" max="1" width="16.26953125" customWidth="1"/>
    <col min="2" max="2" width="48.90625" customWidth="1"/>
    <col min="3" max="3" width="12.36328125" style="24" customWidth="1"/>
    <col min="4" max="4" width="33.81640625" customWidth="1"/>
    <col min="5" max="5" width="8.26953125" customWidth="1"/>
    <col min="6" max="6" width="2.81640625" customWidth="1"/>
  </cols>
  <sheetData>
    <row r="1" spans="1:6" ht="19">
      <c r="A1" s="94" t="s">
        <v>650</v>
      </c>
      <c r="B1" s="40"/>
      <c r="C1" s="41"/>
      <c r="D1" s="40"/>
    </row>
    <row r="2" spans="1:6">
      <c r="A2" s="190" t="s">
        <v>820</v>
      </c>
      <c r="B2" s="190" t="s">
        <v>820</v>
      </c>
      <c r="C2" s="193" t="s">
        <v>820</v>
      </c>
      <c r="D2" s="190" t="s">
        <v>820</v>
      </c>
    </row>
    <row r="3" spans="1:6" s="54" customFormat="1" ht="29">
      <c r="A3" s="128" t="s">
        <v>14</v>
      </c>
      <c r="B3" s="129" t="s">
        <v>0</v>
      </c>
      <c r="C3" s="129" t="s">
        <v>792</v>
      </c>
      <c r="D3" s="130" t="s">
        <v>647</v>
      </c>
    </row>
    <row r="4" spans="1:6" s="132" customFormat="1" ht="72.5">
      <c r="A4" s="214" t="s">
        <v>646</v>
      </c>
      <c r="B4" s="52" t="s">
        <v>635</v>
      </c>
      <c r="C4" s="99"/>
      <c r="D4" s="121"/>
      <c r="E4" s="131" t="str">
        <f>IF(COUNT(EPCFamilyPartnership[[#This Row],[Score]])=0,"Enter Data","")</f>
        <v>Enter Data</v>
      </c>
    </row>
    <row r="5" spans="1:6" s="132" customFormat="1" ht="58">
      <c r="A5" s="215" t="s">
        <v>820</v>
      </c>
      <c r="B5" s="207" t="s">
        <v>636</v>
      </c>
      <c r="C5" s="99"/>
      <c r="D5" s="121"/>
      <c r="E5" s="131" t="str">
        <f>IF(COUNT(EPCFamilyPartnership[[#This Row],[Score]])=0,"Enter Data","")</f>
        <v>Enter Data</v>
      </c>
    </row>
    <row r="6" spans="1:6" s="132" customFormat="1" ht="65" customHeight="1">
      <c r="A6" s="215" t="s">
        <v>820</v>
      </c>
      <c r="B6" s="207" t="s">
        <v>738</v>
      </c>
      <c r="C6" s="99"/>
      <c r="D6" s="121"/>
      <c r="E6" s="131" t="str">
        <f>IF(COUNT(EPCFamilyPartnership[[#This Row],[Score]])=0,"Enter Data","")</f>
        <v>Enter Data</v>
      </c>
    </row>
    <row r="7" spans="1:6" s="132" customFormat="1" ht="130.5">
      <c r="A7" s="215" t="s">
        <v>820</v>
      </c>
      <c r="B7" s="207" t="s">
        <v>739</v>
      </c>
      <c r="C7" s="99"/>
      <c r="D7" s="121"/>
      <c r="E7" s="131" t="str">
        <f>IF(COUNT(EPCFamilyPartnership[[#This Row],[Score]])=0,"Enter Data","")</f>
        <v>Enter Data</v>
      </c>
    </row>
    <row r="8" spans="1:6" s="132" customFormat="1" ht="50" customHeight="1">
      <c r="A8" s="215" t="s">
        <v>820</v>
      </c>
      <c r="B8" s="207" t="s">
        <v>637</v>
      </c>
      <c r="C8" s="99"/>
      <c r="D8" s="121"/>
      <c r="E8" s="131" t="str">
        <f>IF(COUNT(EPCFamilyPartnership[[#This Row],[Score]])=0,"Enter Data","")</f>
        <v>Enter Data</v>
      </c>
    </row>
    <row r="9" spans="1:6" s="132" customFormat="1" ht="35" customHeight="1">
      <c r="A9" s="215" t="s">
        <v>820</v>
      </c>
      <c r="B9" s="207" t="s">
        <v>644</v>
      </c>
      <c r="C9" s="99"/>
      <c r="D9" s="121"/>
      <c r="E9" s="131" t="str">
        <f>IF(COUNT(EPCFamilyPartnership[[#This Row],[Score]])=0,"Enter Data","")</f>
        <v>Enter Data</v>
      </c>
    </row>
    <row r="10" spans="1:6" s="132" customFormat="1" ht="35" customHeight="1">
      <c r="A10" s="215" t="s">
        <v>820</v>
      </c>
      <c r="B10" s="207" t="s">
        <v>740</v>
      </c>
      <c r="C10" s="99"/>
      <c r="D10" s="121"/>
      <c r="E10" s="131" t="str">
        <f>IF(COUNT(EPCFamilyPartnership[[#This Row],[Score]])=0,"Enter Data","")</f>
        <v>Enter Data</v>
      </c>
    </row>
    <row r="11" spans="1:6" s="132" customFormat="1" ht="43.5">
      <c r="A11" s="215" t="s">
        <v>820</v>
      </c>
      <c r="B11" s="208" t="s">
        <v>783</v>
      </c>
      <c r="C11" s="99"/>
      <c r="D11" s="121"/>
      <c r="E11" s="131" t="str">
        <f>IF(COUNT(EPCFamilyPartnership[[#This Row],[Score]])=0,"Enter Data","")</f>
        <v>Enter Data</v>
      </c>
    </row>
    <row r="12" spans="1:6" s="132" customFormat="1" ht="65" customHeight="1">
      <c r="A12" s="215" t="s">
        <v>820</v>
      </c>
      <c r="B12" s="207" t="s">
        <v>643</v>
      </c>
      <c r="C12" s="99"/>
      <c r="D12" s="121"/>
      <c r="E12" s="131" t="str">
        <f>IF(COUNT(EPCFamilyPartnership[[#This Row],[Score]])=0,"Enter Data","")</f>
        <v>Enter Data</v>
      </c>
      <c r="F12" s="48"/>
    </row>
    <row r="13" spans="1:6" s="47" customFormat="1" ht="15.5">
      <c r="A13" s="215" t="s">
        <v>820</v>
      </c>
      <c r="B13" s="158" t="s">
        <v>654</v>
      </c>
      <c r="C13" s="136" t="str">
        <f>IFERROR(AVERAGE(EPCFamilyPartnership[Score]),"")</f>
        <v/>
      </c>
      <c r="D13" s="206" t="s">
        <v>820</v>
      </c>
    </row>
    <row r="14" spans="1:6" ht="31">
      <c r="A14" s="217" t="s">
        <v>820</v>
      </c>
      <c r="B14" s="159" t="str">
        <f>"Total number with 0 = "&amp; COUNTIF(EPCFamilyPartnership[Score],0)&amp;"; Total number with 1 = "&amp;COUNTIF(EPCFamilyPartnership[Score],1)&amp;"; Total number with 2 = "&amp;COUNTIF(EPCFamilyPartnership[Score],2)&amp;"; Total number with 3 = "&amp;COUNTIF(EPCFamilyPartnership[Score],3)</f>
        <v>Total number with 0 = 0; Total number with 1 = 0; Total number with 2 = 0; Total number with 3 = 0</v>
      </c>
      <c r="C14" s="206" t="s">
        <v>820</v>
      </c>
      <c r="D14" s="206" t="s">
        <v>820</v>
      </c>
    </row>
    <row r="15" spans="1:6" s="118" customFormat="1" ht="15.5">
      <c r="A15" s="218" t="s">
        <v>820</v>
      </c>
      <c r="B15" s="206" t="s">
        <v>820</v>
      </c>
      <c r="C15" s="206" t="s">
        <v>820</v>
      </c>
      <c r="D15" s="206" t="s">
        <v>820</v>
      </c>
    </row>
    <row r="16" spans="1:6" s="49" customFormat="1" ht="26">
      <c r="A16" s="128" t="s">
        <v>14</v>
      </c>
      <c r="B16" s="129" t="s">
        <v>0</v>
      </c>
      <c r="C16" s="129" t="s">
        <v>792</v>
      </c>
      <c r="D16" s="134" t="s">
        <v>807</v>
      </c>
    </row>
    <row r="17" spans="1:5" s="49" customFormat="1" ht="43.5">
      <c r="A17" s="219" t="s">
        <v>648</v>
      </c>
      <c r="B17" s="120" t="s">
        <v>784</v>
      </c>
      <c r="C17" s="99"/>
      <c r="D17" s="121"/>
      <c r="E17" s="115" t="str">
        <f>IF(COUNT(EPCEarlyChildhood[[#This Row],[Score]])=0,"Enter Data","")</f>
        <v>Enter Data</v>
      </c>
    </row>
    <row r="18" spans="1:5" s="49" customFormat="1" ht="35" customHeight="1">
      <c r="A18" s="215" t="s">
        <v>820</v>
      </c>
      <c r="B18" s="102" t="s">
        <v>741</v>
      </c>
      <c r="C18" s="99"/>
      <c r="D18" s="122"/>
      <c r="E18" s="115" t="str">
        <f>IF(COUNT(EPCEarlyChildhood[[#This Row],[Score]])=0,"Enter Data","")</f>
        <v>Enter Data</v>
      </c>
    </row>
    <row r="19" spans="1:5" s="47" customFormat="1" ht="35" customHeight="1">
      <c r="A19" s="215" t="s">
        <v>820</v>
      </c>
      <c r="B19" s="102" t="s">
        <v>645</v>
      </c>
      <c r="C19" s="99"/>
      <c r="D19" s="123"/>
      <c r="E19" s="115" t="str">
        <f>IF(COUNT(EPCEarlyChildhood[[#This Row],[Score]])=0,"Enter Data","")</f>
        <v>Enter Data</v>
      </c>
    </row>
    <row r="20" spans="1:5" s="47" customFormat="1" ht="65" customHeight="1">
      <c r="A20" s="215" t="s">
        <v>820</v>
      </c>
      <c r="B20" s="102" t="s">
        <v>742</v>
      </c>
      <c r="C20" s="99"/>
      <c r="D20" s="123"/>
      <c r="E20" s="115" t="str">
        <f>IF(COUNT(EPCEarlyChildhood[[#This Row],[Score]])=0,"Enter Data","")</f>
        <v>Enter Data</v>
      </c>
    </row>
    <row r="21" spans="1:5" s="47" customFormat="1" ht="15.5">
      <c r="A21" s="215" t="s">
        <v>820</v>
      </c>
      <c r="B21" s="158" t="s">
        <v>654</v>
      </c>
      <c r="C21" s="136" t="str">
        <f>IFERROR(AVERAGE(EPCEarlyChildhood[Score]),"")</f>
        <v/>
      </c>
      <c r="D21" s="206" t="s">
        <v>820</v>
      </c>
    </row>
    <row r="22" spans="1:5" ht="31">
      <c r="A22" s="216" t="s">
        <v>820</v>
      </c>
      <c r="B22" s="191" t="str">
        <f>"Total number with 0 = "&amp; COUNTIF(EPCEarlyChildhood[Score],0)&amp;"; Total number with 1 = "&amp;COUNTIF(EPCEarlyChildhood[Score],1)&amp;"; Total number with 2 = "&amp;COUNTIF(EPCEarlyChildhood[Score],2)&amp;"; Total number with 3 = "&amp;COUNTIF(EPCEarlyChildhood[Score],3)</f>
        <v>Total number with 0 = 0; Total number with 1 = 0; Total number with 2 = 0; Total number with 3 = 0</v>
      </c>
      <c r="C22" s="206" t="s">
        <v>820</v>
      </c>
      <c r="D22" s="206" t="s">
        <v>820</v>
      </c>
    </row>
    <row r="23" spans="1:5" s="118" customFormat="1" ht="15.5">
      <c r="A23" s="206" t="s">
        <v>820</v>
      </c>
      <c r="B23" s="206" t="s">
        <v>820</v>
      </c>
      <c r="C23" s="206" t="s">
        <v>820</v>
      </c>
      <c r="D23" s="206" t="s">
        <v>820</v>
      </c>
    </row>
    <row r="24" spans="1:5" s="49" customFormat="1" ht="26">
      <c r="A24" s="128" t="s">
        <v>14</v>
      </c>
      <c r="B24" s="129" t="s">
        <v>0</v>
      </c>
      <c r="C24" s="129" t="s">
        <v>792</v>
      </c>
      <c r="D24" s="135" t="s">
        <v>656</v>
      </c>
    </row>
    <row r="25" spans="1:5" s="49" customFormat="1" ht="65" customHeight="1">
      <c r="A25" s="219" t="s">
        <v>785</v>
      </c>
      <c r="B25" s="46" t="s">
        <v>649</v>
      </c>
      <c r="C25" s="99"/>
      <c r="D25" s="121"/>
      <c r="E25" s="115" t="str">
        <f>IF(COUNT(EPCTransitions[[#This Row],[Score]])=0,"Enter Data","")</f>
        <v>Enter Data</v>
      </c>
    </row>
    <row r="26" spans="1:5" s="49" customFormat="1" ht="35" customHeight="1">
      <c r="A26" s="215" t="s">
        <v>820</v>
      </c>
      <c r="B26" s="102" t="s">
        <v>690</v>
      </c>
      <c r="C26" s="99"/>
      <c r="D26" s="122"/>
      <c r="E26" s="115" t="str">
        <f>IF(COUNT(EPCTransitions[[#This Row],[Score]])=0,"Enter Data","")</f>
        <v>Enter Data</v>
      </c>
    </row>
    <row r="27" spans="1:5" s="47" customFormat="1" ht="15.5">
      <c r="A27" s="215" t="s">
        <v>820</v>
      </c>
      <c r="B27" s="158" t="s">
        <v>654</v>
      </c>
      <c r="C27" s="136" t="str">
        <f>IFERROR(AVERAGE(EPCTransitions[Score]),"")</f>
        <v/>
      </c>
      <c r="D27" s="206" t="s">
        <v>820</v>
      </c>
    </row>
    <row r="28" spans="1:5" ht="31">
      <c r="A28" s="216" t="s">
        <v>820</v>
      </c>
      <c r="B28" s="159" t="str">
        <f>"Total number with 0 = "&amp; COUNTIF(EPCTransitions[Score],0)&amp;"; Total number with 1 = "&amp;COUNTIF(EPCTransitions[Score],1)&amp;"; Total number with 2 = "&amp;COUNTIF(EPCTransitions[Score],2)&amp;"; Total number with 3 = "&amp;COUNTIF(EPCTransitions[Score],3)</f>
        <v>Total number with 0 = 0; Total number with 1 = 0; Total number with 2 = 0; Total number with 3 = 0</v>
      </c>
      <c r="C28" s="206" t="s">
        <v>820</v>
      </c>
      <c r="D28" s="206" t="s">
        <v>820</v>
      </c>
    </row>
    <row r="29" spans="1:5" s="49" customFormat="1" ht="13">
      <c r="C29" s="55"/>
    </row>
    <row r="30" spans="1:5" s="49" customFormat="1" ht="13">
      <c r="C30" s="55"/>
    </row>
    <row r="31" spans="1:5" s="49" customFormat="1" ht="13">
      <c r="C31" s="55"/>
    </row>
    <row r="32" spans="1:5" s="49" customFormat="1" ht="13">
      <c r="C32" s="55"/>
    </row>
    <row r="33" spans="3:3" s="49" customFormat="1" ht="13">
      <c r="C33" s="55"/>
    </row>
    <row r="34" spans="3:3" s="49" customFormat="1" ht="13">
      <c r="C34" s="55"/>
    </row>
    <row r="35" spans="3:3" s="49" customFormat="1" ht="13">
      <c r="C35" s="55"/>
    </row>
    <row r="36" spans="3:3" s="49" customFormat="1" ht="13">
      <c r="C36" s="55"/>
    </row>
    <row r="37" spans="3:3" s="49" customFormat="1" ht="13">
      <c r="C37" s="55"/>
    </row>
    <row r="38" spans="3:3" s="49" customFormat="1" ht="13">
      <c r="C38" s="55"/>
    </row>
    <row r="39" spans="3:3" s="49" customFormat="1" ht="13">
      <c r="C39" s="55"/>
    </row>
    <row r="40" spans="3:3" s="49" customFormat="1" ht="13">
      <c r="C40" s="55"/>
    </row>
    <row r="41" spans="3:3" s="49" customFormat="1" ht="13">
      <c r="C41" s="55"/>
    </row>
    <row r="42" spans="3:3" s="49" customFormat="1" ht="13">
      <c r="C42" s="55"/>
    </row>
    <row r="43" spans="3:3" s="49" customFormat="1" ht="13">
      <c r="C43" s="55"/>
    </row>
    <row r="44" spans="3:3" s="49" customFormat="1" ht="13">
      <c r="C44" s="55"/>
    </row>
    <row r="45" spans="3:3" s="49" customFormat="1" ht="13">
      <c r="C45" s="55"/>
    </row>
    <row r="46" spans="3:3" s="49" customFormat="1" ht="13">
      <c r="C46" s="55"/>
    </row>
    <row r="47" spans="3:3" s="49" customFormat="1" ht="13">
      <c r="C47" s="55"/>
    </row>
    <row r="48" spans="3:3" s="49" customFormat="1" ht="13">
      <c r="C48" s="55"/>
    </row>
    <row r="49" spans="3:3" s="49" customFormat="1" ht="13">
      <c r="C49" s="55"/>
    </row>
    <row r="50" spans="3:3" s="49" customFormat="1" ht="13">
      <c r="C50" s="55"/>
    </row>
    <row r="51" spans="3:3" s="49" customFormat="1" ht="13">
      <c r="C51" s="55"/>
    </row>
    <row r="52" spans="3:3" s="49" customFormat="1" ht="13">
      <c r="C52" s="55"/>
    </row>
    <row r="53" spans="3:3" s="49" customFormat="1" ht="13">
      <c r="C53" s="55"/>
    </row>
    <row r="54" spans="3:3" s="49" customFormat="1" ht="13">
      <c r="C54" s="55"/>
    </row>
    <row r="55" spans="3:3" s="49" customFormat="1" ht="13">
      <c r="C55" s="55"/>
    </row>
    <row r="56" spans="3:3" s="49" customFormat="1" ht="13">
      <c r="C56" s="55"/>
    </row>
    <row r="57" spans="3:3" s="49" customFormat="1" ht="13">
      <c r="C57" s="55"/>
    </row>
    <row r="58" spans="3:3" s="49" customFormat="1" ht="13">
      <c r="C58" s="55"/>
    </row>
    <row r="59" spans="3:3" s="49" customFormat="1" ht="13">
      <c r="C59" s="55"/>
    </row>
    <row r="60" spans="3:3" s="49" customFormat="1" ht="13">
      <c r="C60" s="55"/>
    </row>
    <row r="61" spans="3:3" s="49" customFormat="1" ht="13">
      <c r="C61" s="55"/>
    </row>
    <row r="62" spans="3:3" s="49" customFormat="1" ht="13">
      <c r="C62" s="55"/>
    </row>
    <row r="63" spans="3:3" s="49" customFormat="1" ht="13">
      <c r="C63" s="55"/>
    </row>
    <row r="64" spans="3:3" s="49" customFormat="1" ht="13">
      <c r="C64" s="55"/>
    </row>
    <row r="65" spans="3:3" s="49" customFormat="1" ht="13">
      <c r="C65" s="55"/>
    </row>
    <row r="66" spans="3:3" s="49" customFormat="1" ht="13">
      <c r="C66" s="55"/>
    </row>
    <row r="67" spans="3:3" s="49" customFormat="1" ht="13">
      <c r="C67" s="55"/>
    </row>
    <row r="68" spans="3:3" s="49" customFormat="1" ht="13">
      <c r="C68" s="55"/>
    </row>
    <row r="69" spans="3:3" s="49" customFormat="1" ht="13">
      <c r="C69" s="55"/>
    </row>
    <row r="70" spans="3:3" s="49" customFormat="1" ht="13">
      <c r="C70" s="55"/>
    </row>
    <row r="71" spans="3:3" s="49" customFormat="1" ht="13">
      <c r="C71" s="55"/>
    </row>
    <row r="72" spans="3:3" s="49" customFormat="1" ht="13">
      <c r="C72" s="55"/>
    </row>
    <row r="73" spans="3:3" s="49" customFormat="1" ht="13">
      <c r="C73" s="55"/>
    </row>
    <row r="74" spans="3:3" s="49" customFormat="1" ht="13">
      <c r="C74" s="55"/>
    </row>
    <row r="75" spans="3:3" s="49" customFormat="1" ht="13">
      <c r="C75" s="55"/>
    </row>
    <row r="76" spans="3:3" s="49" customFormat="1" ht="13">
      <c r="C76" s="55"/>
    </row>
    <row r="77" spans="3:3" s="49" customFormat="1" ht="13">
      <c r="C77" s="55"/>
    </row>
    <row r="78" spans="3:3" s="49" customFormat="1" ht="13">
      <c r="C78" s="55"/>
    </row>
    <row r="79" spans="3:3" s="49" customFormat="1" ht="13">
      <c r="C79" s="55"/>
    </row>
    <row r="80" spans="3:3" s="49" customFormat="1" ht="13">
      <c r="C80" s="55"/>
    </row>
    <row r="81" spans="3:3" s="49" customFormat="1" ht="13">
      <c r="C81" s="55"/>
    </row>
    <row r="82" spans="3:3" s="49" customFormat="1" ht="13">
      <c r="C82" s="55"/>
    </row>
    <row r="83" spans="3:3" s="49" customFormat="1" ht="13">
      <c r="C83" s="55"/>
    </row>
    <row r="84" spans="3:3" s="49" customFormat="1" ht="13">
      <c r="C84" s="55"/>
    </row>
    <row r="85" spans="3:3" s="49" customFormat="1" ht="13">
      <c r="C85" s="55"/>
    </row>
    <row r="86" spans="3:3" s="49" customFormat="1" ht="13">
      <c r="C86" s="55"/>
    </row>
    <row r="87" spans="3:3" s="49" customFormat="1" ht="13">
      <c r="C87" s="55"/>
    </row>
    <row r="88" spans="3:3" s="49" customFormat="1" ht="13">
      <c r="C88" s="55"/>
    </row>
    <row r="89" spans="3:3" s="49" customFormat="1" ht="13">
      <c r="C89" s="55"/>
    </row>
    <row r="90" spans="3:3" s="49" customFormat="1" ht="13">
      <c r="C90" s="55"/>
    </row>
    <row r="91" spans="3:3" s="49" customFormat="1" ht="13">
      <c r="C91" s="55"/>
    </row>
    <row r="92" spans="3:3" s="49" customFormat="1" ht="13">
      <c r="C92" s="55"/>
    </row>
    <row r="93" spans="3:3" s="49" customFormat="1" ht="13">
      <c r="C93" s="55"/>
    </row>
    <row r="94" spans="3:3" s="49" customFormat="1" ht="13">
      <c r="C94" s="55"/>
    </row>
    <row r="95" spans="3:3" s="49" customFormat="1" ht="13">
      <c r="C95" s="55"/>
    </row>
    <row r="96" spans="3:3" s="49" customFormat="1" ht="13">
      <c r="C96" s="55"/>
    </row>
    <row r="97" spans="3:3" s="49" customFormat="1" ht="13">
      <c r="C97" s="55"/>
    </row>
    <row r="98" spans="3:3" s="49" customFormat="1" ht="13">
      <c r="C98" s="55"/>
    </row>
    <row r="99" spans="3:3" s="49" customFormat="1" ht="13">
      <c r="C99" s="55"/>
    </row>
    <row r="100" spans="3:3" s="49" customFormat="1" ht="13">
      <c r="C100" s="55"/>
    </row>
    <row r="101" spans="3:3" s="49" customFormat="1" ht="13">
      <c r="C101" s="55"/>
    </row>
    <row r="102" spans="3:3" s="49" customFormat="1" ht="13">
      <c r="C102" s="55"/>
    </row>
    <row r="103" spans="3:3" s="49" customFormat="1" ht="13">
      <c r="C103" s="55"/>
    </row>
    <row r="104" spans="3:3" s="49" customFormat="1" ht="13">
      <c r="C104" s="55"/>
    </row>
    <row r="105" spans="3:3" s="49" customFormat="1" ht="13">
      <c r="C105" s="55"/>
    </row>
    <row r="106" spans="3:3" s="49" customFormat="1" ht="13">
      <c r="C106" s="55"/>
    </row>
    <row r="107" spans="3:3" s="49" customFormat="1" ht="13">
      <c r="C107" s="55"/>
    </row>
    <row r="108" spans="3:3" s="49" customFormat="1" ht="13">
      <c r="C108" s="55"/>
    </row>
    <row r="109" spans="3:3" s="49" customFormat="1" ht="13">
      <c r="C109" s="55"/>
    </row>
    <row r="110" spans="3:3" s="49" customFormat="1" ht="13">
      <c r="C110" s="55"/>
    </row>
    <row r="111" spans="3:3" s="49" customFormat="1" ht="13">
      <c r="C111" s="55"/>
    </row>
    <row r="112" spans="3:3" s="49" customFormat="1" ht="13">
      <c r="C112" s="55"/>
    </row>
    <row r="113" spans="3:3" s="49" customFormat="1" ht="13">
      <c r="C113" s="55"/>
    </row>
    <row r="114" spans="3:3" s="49" customFormat="1" ht="13">
      <c r="C114" s="55"/>
    </row>
    <row r="115" spans="3:3" s="49" customFormat="1" ht="13">
      <c r="C115" s="55"/>
    </row>
    <row r="116" spans="3:3" s="49" customFormat="1" ht="13">
      <c r="C116" s="55"/>
    </row>
    <row r="117" spans="3:3" s="49" customFormat="1" ht="13">
      <c r="C117" s="55"/>
    </row>
    <row r="118" spans="3:3" s="49" customFormat="1" ht="13">
      <c r="C118" s="55"/>
    </row>
    <row r="119" spans="3:3" s="49" customFormat="1" ht="13">
      <c r="C119" s="55"/>
    </row>
    <row r="120" spans="3:3" s="49" customFormat="1" ht="13">
      <c r="C120" s="55"/>
    </row>
  </sheetData>
  <sheetProtection algorithmName="SHA-512" hashValue="rGZwCVr9EgpFlfv7qUfvBQl3ziRfK2eAAdpDnYUOPE83yGN6ro+GZRDyuFoscq1TiHft/hzZYQoNGgGGSgY7JA==" saltValue="qUKuEpwJWmHKy87JxHT05w==" spinCount="100000" sheet="1" objects="1" scenarios="1"/>
  <dataValidations count="2">
    <dataValidation type="list" allowBlank="1" showErrorMessage="1" sqref="C4:C12 C17:C20 C25:C26" xr:uid="{BDDC39C2-7A92-4DDC-B11C-0B5AC2808294}">
      <formula1>"0,1,2,3"</formula1>
    </dataValidation>
    <dataValidation type="custom" showInputMessage="1" showErrorMessage="1" sqref="B28 B14" xr:uid="{8B9047D4-4165-4289-B282-512AF2322119}">
      <formula1>NOT(ISBLANK(C6:C6))</formula1>
    </dataValidation>
  </dataValidations>
  <pageMargins left="0.7" right="0.7" top="0.75" bottom="0.75" header="0.3" footer="0.3"/>
  <pageSetup orientation="landscape" r:id="rId1"/>
  <headerFooter>
    <oddFooter>&amp;L&amp;"Palatino Linotype,Regular"&amp;10Early MTSS System Inventory
March 10, 2022&amp;C&amp;"Palatino Linotype,Regular"&amp;10&amp;P&amp;R&amp;G</oddFooter>
  </headerFooter>
  <rowBreaks count="2" manualBreakCount="2">
    <brk id="15" max="16383" man="1"/>
    <brk id="23" max="16383" man="1"/>
  </rowBreaks>
  <legacyDrawingHF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2F170-D1EE-4CEC-BC0C-5D88F3A5D868}">
  <sheetPr codeName="Sheet5"/>
  <dimension ref="A1:R6"/>
  <sheetViews>
    <sheetView showGridLines="0" showRowColHeaders="0" showRuler="0" view="pageLayout" zoomScale="115" zoomScaleNormal="100" zoomScalePageLayoutView="115" workbookViewId="0">
      <selection activeCell="C2" sqref="C2"/>
    </sheetView>
  </sheetViews>
  <sheetFormatPr defaultRowHeight="15.5"/>
  <cols>
    <col min="1" max="2" width="30.6328125" style="26" customWidth="1"/>
    <col min="3" max="3" width="60.6328125" style="26" customWidth="1"/>
    <col min="4" max="16384" width="8.7265625" style="26"/>
  </cols>
  <sheetData>
    <row r="1" spans="1:18" s="32" customFormat="1" ht="46.5">
      <c r="A1" s="36" t="s">
        <v>14</v>
      </c>
      <c r="B1" s="78" t="s">
        <v>692</v>
      </c>
      <c r="C1" s="36" t="s">
        <v>20</v>
      </c>
      <c r="R1" s="32" t="s">
        <v>17</v>
      </c>
    </row>
    <row r="2" spans="1:18" s="28" customFormat="1" ht="25" customHeight="1">
      <c r="A2" s="27" t="s">
        <v>646</v>
      </c>
      <c r="B2" s="136" t="str">
        <f>IFERROR(AVERAGE(EPCFamilyPartnership[Score]),"")</f>
        <v/>
      </c>
      <c r="C2" s="98"/>
    </row>
    <row r="3" spans="1:18" s="28" customFormat="1" ht="31">
      <c r="A3" s="42" t="s">
        <v>648</v>
      </c>
      <c r="B3" s="136" t="str">
        <f>IFERROR(AVERAGE(EPCEarlyChildhood[Score]),"")</f>
        <v/>
      </c>
      <c r="C3" s="98"/>
    </row>
    <row r="4" spans="1:18" s="28" customFormat="1">
      <c r="A4" s="95" t="s">
        <v>785</v>
      </c>
      <c r="B4" s="136" t="str">
        <f>IFERROR(AVERAGE(EPCTransitions[Score]),"")</f>
        <v/>
      </c>
      <c r="C4" s="98"/>
    </row>
    <row r="6" spans="1:18">
      <c r="A6" s="26" t="s">
        <v>629</v>
      </c>
    </row>
  </sheetData>
  <sheetProtection algorithmName="SHA-512" hashValue="lwYyHvEihOGo/rEq5lw+BWd8f0ZSs7Aiz0HwAqu5PCXE/O7P89Uij4m4RZKdtlWRi9EmMKX4ZU71zuphy+8R7A==" saltValue="wf3RiUCfLQJ/fLwgBecpQw=="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A97A-2AA1-441B-966A-53CFD5E11A8C}">
  <sheetPr codeName="Sheet6"/>
  <dimension ref="A1:E49"/>
  <sheetViews>
    <sheetView showGridLines="0" showRowColHeaders="0" showRuler="0" zoomScale="130" zoomScaleNormal="130" workbookViewId="0">
      <selection activeCell="C4" sqref="C4"/>
    </sheetView>
  </sheetViews>
  <sheetFormatPr defaultRowHeight="14.5"/>
  <cols>
    <col min="1" max="1" width="16.6328125" customWidth="1"/>
    <col min="2" max="2" width="48.90625" style="34" customWidth="1"/>
    <col min="3" max="3" width="13.6328125" style="24" customWidth="1"/>
    <col min="4" max="4" width="34.6328125" customWidth="1"/>
    <col min="5" max="5" width="8.26953125" customWidth="1"/>
    <col min="6" max="6" width="2.81640625" customWidth="1"/>
  </cols>
  <sheetData>
    <row r="1" spans="1:5" ht="19">
      <c r="A1" s="43" t="s">
        <v>651</v>
      </c>
      <c r="B1" s="64"/>
      <c r="C1" s="45"/>
      <c r="D1" s="44"/>
    </row>
    <row r="2" spans="1:5" ht="15">
      <c r="C2" s="116"/>
    </row>
    <row r="3" spans="1:5" s="56" customFormat="1" ht="29">
      <c r="A3" s="139" t="s">
        <v>14</v>
      </c>
      <c r="B3" s="140" t="s">
        <v>0</v>
      </c>
      <c r="C3" s="141" t="s">
        <v>792</v>
      </c>
      <c r="D3" s="142" t="s">
        <v>657</v>
      </c>
    </row>
    <row r="4" spans="1:5" s="60" customFormat="1" ht="52" customHeight="1">
      <c r="A4" s="58" t="s">
        <v>652</v>
      </c>
      <c r="B4" s="59" t="s">
        <v>653</v>
      </c>
      <c r="C4" s="99"/>
      <c r="D4" s="137"/>
      <c r="E4" s="115" t="str">
        <f>IF(COUNT(WDPDIdentification[[#This Row],[Score]])=0,"Enter Data","")</f>
        <v>Enter Data</v>
      </c>
    </row>
    <row r="5" spans="1:5" s="60" customFormat="1" ht="50" customHeight="1">
      <c r="A5" s="195" t="s">
        <v>820</v>
      </c>
      <c r="B5" s="61" t="s">
        <v>658</v>
      </c>
      <c r="C5" s="99"/>
      <c r="D5" s="138"/>
      <c r="E5" s="115" t="str">
        <f>IF(COUNT(WDPDIdentification[[#This Row],[Score]])=0,"Enter Data","")</f>
        <v>Enter Data</v>
      </c>
    </row>
    <row r="6" spans="1:5" s="47" customFormat="1">
      <c r="A6" s="182" t="s">
        <v>820</v>
      </c>
      <c r="B6" s="158" t="s">
        <v>654</v>
      </c>
      <c r="C6" s="136" t="str">
        <f>IFERROR(AVERAGE(WDPDIdentification[Score]),"")</f>
        <v/>
      </c>
      <c r="D6" s="184" t="s">
        <v>820</v>
      </c>
    </row>
    <row r="7" spans="1:5" ht="31">
      <c r="A7" s="188" t="s">
        <v>820</v>
      </c>
      <c r="B7" s="159" t="str">
        <f>"Total number with 0 = "&amp; COUNTIF(WDPDIdentification[Score],0)&amp;"; Total number with 1 = "&amp;COUNTIF(WDPDIdentification[Score],1)&amp;"; Total number with 2 = "&amp;COUNTIF(WDPDIdentification[Score],2)&amp;"; Total number with 3 = "&amp;COUNTIF(WDPDIdentification[Score],3)</f>
        <v>Total number with 0 = 0; Total number with 1 = 0; Total number with 2 = 0; Total number with 3 = 0</v>
      </c>
      <c r="C7" s="189" t="s">
        <v>820</v>
      </c>
      <c r="D7" s="190" t="s">
        <v>820</v>
      </c>
    </row>
    <row r="8" spans="1:5" s="118" customFormat="1" ht="15.5">
      <c r="A8" s="196" t="s">
        <v>820</v>
      </c>
      <c r="B8" s="197" t="s">
        <v>820</v>
      </c>
      <c r="C8" s="198" t="s">
        <v>820</v>
      </c>
      <c r="D8" s="196" t="s">
        <v>820</v>
      </c>
    </row>
    <row r="9" spans="1:5" s="2" customFormat="1" ht="29">
      <c r="A9" s="139" t="s">
        <v>14</v>
      </c>
      <c r="B9" s="140" t="s">
        <v>0</v>
      </c>
      <c r="C9" s="141" t="s">
        <v>792</v>
      </c>
      <c r="D9" s="142" t="s">
        <v>664</v>
      </c>
    </row>
    <row r="10" spans="1:5" s="2" customFormat="1" ht="58">
      <c r="A10" s="25" t="s">
        <v>659</v>
      </c>
      <c r="B10" s="46" t="s">
        <v>660</v>
      </c>
      <c r="C10" s="99"/>
      <c r="D10" s="143"/>
      <c r="E10" s="115" t="str">
        <f>IF(COUNT(WDPDProvision[[#This Row],[Score]])=0,"Enter Data","")</f>
        <v>Enter Data</v>
      </c>
    </row>
    <row r="11" spans="1:5" s="2" customFormat="1" ht="43.5">
      <c r="A11" s="199" t="s">
        <v>820</v>
      </c>
      <c r="B11" s="35" t="s">
        <v>753</v>
      </c>
      <c r="C11" s="99"/>
      <c r="D11" s="144"/>
      <c r="E11" s="115" t="str">
        <f>IF(COUNT(WDPDProvision[[#This Row],[Score]])=0,"Enter Data","")</f>
        <v>Enter Data</v>
      </c>
    </row>
    <row r="12" spans="1:5" s="22" customFormat="1" ht="35" customHeight="1">
      <c r="A12" s="195" t="s">
        <v>820</v>
      </c>
      <c r="B12" s="35" t="s">
        <v>661</v>
      </c>
      <c r="C12" s="99"/>
      <c r="D12" s="145"/>
      <c r="E12" s="115" t="str">
        <f>IF(COUNT(WDPDProvision[[#This Row],[Score]])=0,"Enter Data","")</f>
        <v>Enter Data</v>
      </c>
    </row>
    <row r="13" spans="1:5" s="22" customFormat="1" ht="44" customHeight="1">
      <c r="A13" s="195" t="s">
        <v>820</v>
      </c>
      <c r="B13" s="35" t="s">
        <v>662</v>
      </c>
      <c r="C13" s="99"/>
      <c r="D13" s="145"/>
      <c r="E13" s="115" t="str">
        <f>IF(COUNT(WDPDProvision[[#This Row],[Score]])=0,"Enter Data","")</f>
        <v>Enter Data</v>
      </c>
    </row>
    <row r="14" spans="1:5" s="22" customFormat="1" ht="35" customHeight="1">
      <c r="A14" s="195" t="s">
        <v>820</v>
      </c>
      <c r="B14" s="35" t="s">
        <v>663</v>
      </c>
      <c r="C14" s="99"/>
      <c r="D14" s="145"/>
      <c r="E14" s="115" t="str">
        <f>IF(COUNT(WDPDProvision[[#This Row],[Score]])=0,"Enter Data","")</f>
        <v>Enter Data</v>
      </c>
    </row>
    <row r="15" spans="1:5" s="22" customFormat="1" ht="29">
      <c r="A15" s="195" t="s">
        <v>820</v>
      </c>
      <c r="B15" s="35" t="s">
        <v>665</v>
      </c>
      <c r="C15" s="99"/>
      <c r="D15" s="145"/>
      <c r="E15" s="115" t="str">
        <f>IF(COUNT(WDPDProvision[[#This Row],[Score]])=0,"Enter Data","")</f>
        <v>Enter Data</v>
      </c>
    </row>
    <row r="16" spans="1:5" s="22" customFormat="1" ht="43.5">
      <c r="A16" s="195" t="s">
        <v>820</v>
      </c>
      <c r="B16" s="35" t="s">
        <v>666</v>
      </c>
      <c r="C16" s="99"/>
      <c r="D16" s="145"/>
      <c r="E16" s="115" t="str">
        <f>IF(COUNT(WDPDProvision[[#This Row],[Score]])=0,"Enter Data","")</f>
        <v>Enter Data</v>
      </c>
    </row>
    <row r="17" spans="1:5" s="22" customFormat="1" ht="58">
      <c r="A17" s="195" t="s">
        <v>820</v>
      </c>
      <c r="B17" s="35" t="s">
        <v>667</v>
      </c>
      <c r="C17" s="99"/>
      <c r="D17" s="145"/>
      <c r="E17" s="115" t="str">
        <f>IF(COUNT(WDPDProvision[[#This Row],[Score]])=0,"Enter Data","")</f>
        <v>Enter Data</v>
      </c>
    </row>
    <row r="18" spans="1:5" s="22" customFormat="1" ht="30.5" customHeight="1">
      <c r="A18" s="195" t="s">
        <v>820</v>
      </c>
      <c r="B18" s="35" t="s">
        <v>668</v>
      </c>
      <c r="C18" s="99"/>
      <c r="D18" s="145"/>
      <c r="E18" s="115" t="str">
        <f>IF(COUNT(WDPDProvision[[#This Row],[Score]])=0,"Enter Data","")</f>
        <v>Enter Data</v>
      </c>
    </row>
    <row r="19" spans="1:5" s="22" customFormat="1" ht="33.5" customHeight="1">
      <c r="A19" s="195" t="s">
        <v>820</v>
      </c>
      <c r="B19" s="35" t="s">
        <v>743</v>
      </c>
      <c r="C19" s="99"/>
      <c r="D19" s="145"/>
      <c r="E19" s="115" t="str">
        <f>IF(COUNT(WDPDProvision[[#This Row],[Score]])=0,"Enter Data","")</f>
        <v>Enter Data</v>
      </c>
    </row>
    <row r="20" spans="1:5" s="47" customFormat="1">
      <c r="A20" s="182" t="s">
        <v>820</v>
      </c>
      <c r="B20" s="158" t="s">
        <v>654</v>
      </c>
      <c r="C20" s="136" t="str">
        <f>IFERROR(AVERAGE(WDPDProvision[Score]),"")</f>
        <v/>
      </c>
      <c r="D20" s="184" t="s">
        <v>820</v>
      </c>
    </row>
    <row r="21" spans="1:5" ht="31">
      <c r="A21" s="188" t="s">
        <v>820</v>
      </c>
      <c r="B21" s="159" t="str">
        <f>"Total number with 0 = "&amp; COUNTIF(WDPDProvision[Score],0)&amp;"; Total number with 1 = "&amp;COUNTIF(WDPDProvision[Score],1)&amp;"; Total number with 2 = "&amp;COUNTIF(WDPDProvision[Score],2)&amp;"; Total number with 3 = "&amp;COUNTIF(WDPDProvision[Score],3)</f>
        <v>Total number with 0 = 0; Total number with 1 = 0; Total number with 2 = 0; Total number with 3 = 0</v>
      </c>
      <c r="C21" s="192" t="s">
        <v>820</v>
      </c>
      <c r="D21" s="190" t="s">
        <v>820</v>
      </c>
    </row>
    <row r="22" spans="1:5" ht="15.5">
      <c r="A22" s="200" t="s">
        <v>820</v>
      </c>
      <c r="B22" s="197" t="s">
        <v>820</v>
      </c>
      <c r="C22" s="201" t="s">
        <v>820</v>
      </c>
      <c r="D22" s="200" t="s">
        <v>820</v>
      </c>
    </row>
    <row r="23" spans="1:5" s="2" customFormat="1" ht="29" customHeight="1">
      <c r="A23" s="139" t="s">
        <v>14</v>
      </c>
      <c r="B23" s="140" t="s">
        <v>0</v>
      </c>
      <c r="C23" s="141" t="s">
        <v>792</v>
      </c>
      <c r="D23" s="142" t="s">
        <v>670</v>
      </c>
    </row>
    <row r="24" spans="1:5" s="2" customFormat="1" ht="45" customHeight="1">
      <c r="A24" s="25" t="s">
        <v>669</v>
      </c>
      <c r="B24" s="62" t="s">
        <v>671</v>
      </c>
      <c r="C24" s="99"/>
      <c r="D24" s="143"/>
      <c r="E24" s="115" t="str">
        <f>IF(COUNT(WDPDAssessment[[#This Row],[Score]])=0,"Enter Data","")</f>
        <v>Enter Data</v>
      </c>
    </row>
    <row r="25" spans="1:5" s="2" customFormat="1" ht="35" customHeight="1">
      <c r="A25" s="202" t="s">
        <v>820</v>
      </c>
      <c r="B25" s="63" t="s">
        <v>672</v>
      </c>
      <c r="C25" s="99"/>
      <c r="D25" s="143"/>
      <c r="E25" s="115" t="str">
        <f>IF(COUNT(WDPDAssessment[[#This Row],[Score]])=0,"Enter Data","")</f>
        <v>Enter Data</v>
      </c>
    </row>
    <row r="26" spans="1:5" s="2" customFormat="1" ht="45" customHeight="1">
      <c r="A26" s="202" t="s">
        <v>820</v>
      </c>
      <c r="B26" s="63" t="s">
        <v>673</v>
      </c>
      <c r="C26" s="99"/>
      <c r="D26" s="143"/>
      <c r="E26" s="115" t="str">
        <f>IF(COUNT(WDPDAssessment[[#This Row],[Score]])=0,"Enter Data","")</f>
        <v>Enter Data</v>
      </c>
    </row>
    <row r="27" spans="1:5" s="22" customFormat="1" ht="50" customHeight="1">
      <c r="A27" s="203" t="s">
        <v>820</v>
      </c>
      <c r="B27" s="63" t="s">
        <v>786</v>
      </c>
      <c r="C27" s="99"/>
      <c r="D27" s="146"/>
      <c r="E27" s="115" t="str">
        <f>IF(COUNT(WDPDAssessment[[#This Row],[Score]])=0,"Enter Data","")</f>
        <v>Enter Data</v>
      </c>
    </row>
    <row r="28" spans="1:5" s="22" customFormat="1" ht="50" customHeight="1">
      <c r="A28" s="203" t="s">
        <v>820</v>
      </c>
      <c r="B28" s="96" t="s">
        <v>787</v>
      </c>
      <c r="C28" s="99"/>
      <c r="D28" s="146"/>
      <c r="E28" s="115" t="str">
        <f>IF(COUNT(WDPDAssessment[[#This Row],[Score]])=0,"Enter Data","")</f>
        <v>Enter Data</v>
      </c>
    </row>
    <row r="29" spans="1:5" s="22" customFormat="1" ht="50" customHeight="1">
      <c r="A29" s="203" t="s">
        <v>820</v>
      </c>
      <c r="B29" s="63" t="s">
        <v>674</v>
      </c>
      <c r="C29" s="99"/>
      <c r="D29" s="146"/>
      <c r="E29" s="115" t="str">
        <f>IF(COUNT(WDPDAssessment[[#This Row],[Score]])=0,"Enter Data","")</f>
        <v>Enter Data</v>
      </c>
    </row>
    <row r="30" spans="1:5" s="2" customFormat="1" ht="44" customHeight="1">
      <c r="A30" s="202" t="s">
        <v>820</v>
      </c>
      <c r="B30" s="63" t="s">
        <v>675</v>
      </c>
      <c r="C30" s="99"/>
      <c r="D30" s="143"/>
      <c r="E30" s="115" t="str">
        <f>IF(COUNT(WDPDAssessment[[#This Row],[Score]])=0,"Enter Data","")</f>
        <v>Enter Data</v>
      </c>
    </row>
    <row r="31" spans="1:5" s="2" customFormat="1" ht="101.5">
      <c r="A31" s="204" t="s">
        <v>820</v>
      </c>
      <c r="B31" s="46" t="s">
        <v>761</v>
      </c>
      <c r="C31" s="99"/>
      <c r="D31" s="143"/>
      <c r="E31" s="115" t="str">
        <f>IF(COUNT(WDPDAssessment[[#This Row],[Score]])=0,"Enter Data","")</f>
        <v>Enter Data</v>
      </c>
    </row>
    <row r="32" spans="1:5" s="47" customFormat="1" ht="15.5">
      <c r="A32" s="182" t="s">
        <v>820</v>
      </c>
      <c r="B32" s="158" t="s">
        <v>654</v>
      </c>
      <c r="C32" s="136" t="str">
        <f>IFERROR(AVERAGE(WDPDAssessment[Score]),"")</f>
        <v/>
      </c>
      <c r="D32" s="206" t="s">
        <v>820</v>
      </c>
    </row>
    <row r="33" spans="1:4" ht="31">
      <c r="A33" s="188" t="s">
        <v>820</v>
      </c>
      <c r="B33" s="159" t="str">
        <f>"Total number with 0 = "&amp; COUNTIF(WDPDAssessment[Score],0)&amp;"; Total number with 1 = "&amp;COUNTIF(WDPDAssessment[Score],1)&amp;"; Total number with 2 = "&amp;COUNTIF(WDPDAssessment[Score],2)&amp;"; Total number with 3 = "&amp;COUNTIF(WDPDIdentification[Score],3)</f>
        <v>Total number with 0 = 0; Total number with 1 = 0; Total number with 2 = 0; Total number with 3 = 0</v>
      </c>
      <c r="C33" s="192" t="s">
        <v>820</v>
      </c>
      <c r="D33" s="206" t="s">
        <v>820</v>
      </c>
    </row>
    <row r="34" spans="1:4" s="2" customFormat="1">
      <c r="B34" s="22"/>
      <c r="C34" s="57"/>
    </row>
    <row r="35" spans="1:4" s="2" customFormat="1">
      <c r="B35" s="22"/>
      <c r="C35" s="57"/>
    </row>
    <row r="36" spans="1:4" s="2" customFormat="1">
      <c r="B36" s="22"/>
      <c r="C36" s="57"/>
    </row>
    <row r="37" spans="1:4" s="2" customFormat="1">
      <c r="B37" s="22"/>
      <c r="C37" s="57"/>
    </row>
    <row r="38" spans="1:4" s="2" customFormat="1">
      <c r="B38" s="22"/>
      <c r="C38" s="57"/>
    </row>
    <row r="39" spans="1:4" s="2" customFormat="1">
      <c r="B39" s="22"/>
      <c r="C39" s="57"/>
    </row>
    <row r="40" spans="1:4" s="2" customFormat="1">
      <c r="B40" s="22"/>
      <c r="C40" s="57"/>
    </row>
    <row r="41" spans="1:4" s="2" customFormat="1">
      <c r="B41" s="22"/>
      <c r="C41" s="57"/>
    </row>
    <row r="42" spans="1:4" s="2" customFormat="1">
      <c r="B42" s="22"/>
      <c r="C42" s="57"/>
    </row>
    <row r="43" spans="1:4" s="2" customFormat="1">
      <c r="B43" s="22"/>
      <c r="C43" s="57"/>
    </row>
    <row r="44" spans="1:4" s="2" customFormat="1">
      <c r="B44" s="22"/>
      <c r="C44" s="57"/>
    </row>
    <row r="45" spans="1:4" s="2" customFormat="1">
      <c r="B45" s="22"/>
      <c r="C45" s="57"/>
    </row>
    <row r="46" spans="1:4" s="2" customFormat="1">
      <c r="B46" s="22"/>
      <c r="C46" s="57"/>
    </row>
    <row r="47" spans="1:4" s="2" customFormat="1">
      <c r="B47" s="22"/>
      <c r="C47" s="57"/>
    </row>
    <row r="48" spans="1:4" s="2" customFormat="1">
      <c r="B48" s="22"/>
      <c r="C48" s="57"/>
    </row>
    <row r="49" spans="2:3" s="2" customFormat="1">
      <c r="B49" s="22"/>
      <c r="C49" s="57"/>
    </row>
  </sheetData>
  <sheetProtection algorithmName="SHA-512" hashValue="A5KpP2VIJRYDXxj0xfI+t2ei5imONYMY3WXvx+8LwrSQQ0g46rH9xRkcveXpviWURZbmd/ip9wJ9lTiW91eSEw==" saltValue="jopAyvu9hQzKJ2sauJVTNw==" spinCount="100000" sheet="1" objects="1" scenarios="1"/>
  <autoFilter ref="E24:E31" xr:uid="{7A55A97A-2AA1-441B-966A-53CFD5E11A8C}"/>
  <dataValidations count="3">
    <dataValidation type="list" allowBlank="1" showErrorMessage="1" sqref="C4:C5 C10:C19 C24:C31" xr:uid="{8012B953-AFFA-4EE0-A8E8-93B3AC9A9246}">
      <formula1>"0,1,2,3"</formula1>
    </dataValidation>
    <dataValidation type="custom" showInputMessage="1" showErrorMessage="1" sqref="B33 B21:B22" xr:uid="{BAFEBA2A-B7DC-4C48-B195-3598F299958D}">
      <formula1>NOT(ISBLANK(C13:C13))</formula1>
    </dataValidation>
    <dataValidation type="custom" showInputMessage="1" showErrorMessage="1" sqref="B7:B8" xr:uid="{235AF9F2-0CD7-4F95-84E4-B43410082905}">
      <formula1>NOT(ISBLANK(#REF!))</formula1>
    </dataValidation>
  </dataValidations>
  <pageMargins left="0.7" right="0.7" top="0.75" bottom="0.75" header="0.3" footer="0.3"/>
  <pageSetup orientation="landscape" r:id="rId1"/>
  <headerFooter>
    <oddFooter>&amp;L&amp;"Palatino Linotype,Regular"&amp;10Early MTSS System Inventory
March 10, 2022&amp;C&amp;"Palatino Linotype,Regular"&amp;10&amp;P&amp;R&amp;G</oddFooter>
  </headerFooter>
  <rowBreaks count="1" manualBreakCount="1">
    <brk id="8" max="16383" man="1"/>
  </rowBreaks>
  <legacyDrawingHF r:id="rId2"/>
  <tableParts count="3">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60641-5C85-4E86-BA37-63790623BD0A}">
  <sheetPr codeName="Sheet7"/>
  <dimension ref="A1:R6"/>
  <sheetViews>
    <sheetView showGridLines="0" showRowColHeaders="0" showRuler="0" view="pageLayout" zoomScale="115" zoomScaleNormal="100" zoomScalePageLayoutView="115" workbookViewId="0">
      <selection activeCell="C2" sqref="C2"/>
    </sheetView>
  </sheetViews>
  <sheetFormatPr defaultRowHeight="15.5"/>
  <cols>
    <col min="1" max="2" width="30.6328125" style="26" customWidth="1"/>
    <col min="3" max="3" width="60.6328125" style="26" customWidth="1"/>
    <col min="4" max="16384" width="8.7265625" style="26"/>
  </cols>
  <sheetData>
    <row r="1" spans="1:18" s="32" customFormat="1" ht="46.5">
      <c r="A1" s="36" t="s">
        <v>14</v>
      </c>
      <c r="B1" s="79" t="s">
        <v>693</v>
      </c>
      <c r="C1" s="36" t="s">
        <v>20</v>
      </c>
      <c r="R1" s="32" t="s">
        <v>17</v>
      </c>
    </row>
    <row r="2" spans="1:18" s="28" customFormat="1" ht="25" customHeight="1">
      <c r="A2" s="27" t="s">
        <v>652</v>
      </c>
      <c r="B2" s="136" t="str">
        <f>IFERROR(AVERAGE(WDPDIdentification[Score]),"")</f>
        <v/>
      </c>
      <c r="C2" s="98"/>
    </row>
    <row r="3" spans="1:18" s="28" customFormat="1" ht="31">
      <c r="A3" s="42" t="s">
        <v>659</v>
      </c>
      <c r="B3" s="136" t="str">
        <f>IFERROR(AVERAGE(WDPDProvision[Score]),"")</f>
        <v/>
      </c>
      <c r="C3" s="98"/>
    </row>
    <row r="4" spans="1:18" s="28" customFormat="1" ht="31">
      <c r="A4" s="42" t="s">
        <v>669</v>
      </c>
      <c r="B4" s="136" t="str">
        <f>IFERROR(AVERAGE(WDPDAssessment[Score]),"")</f>
        <v/>
      </c>
      <c r="C4" s="98"/>
    </row>
    <row r="6" spans="1:18">
      <c r="A6" s="26" t="s">
        <v>629</v>
      </c>
    </row>
  </sheetData>
  <sheetProtection algorithmName="SHA-512" hashValue="gULXnLjjwBiWj7bAZMrKPpWSXtDNtBWGuvmSqXsN3y51HybOtMXI3/Q6LmOOXguY0PWVOJ/xjzHZZe9e6J7NEw==" saltValue="jD7Q4Zzj17keDHdSqHR3jQ=="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C573-86C3-44E2-9922-5DD49BE64C7A}">
  <sheetPr codeName="Sheet8"/>
  <dimension ref="A1:E32"/>
  <sheetViews>
    <sheetView showGridLines="0" showRowColHeaders="0" showRuler="0" view="pageLayout" zoomScale="115" zoomScaleNormal="115" zoomScalePageLayoutView="115" workbookViewId="0">
      <selection activeCell="C4" sqref="C4"/>
    </sheetView>
  </sheetViews>
  <sheetFormatPr defaultRowHeight="14.5"/>
  <cols>
    <col min="1" max="1" width="16.26953125" customWidth="1"/>
    <col min="2" max="2" width="48.90625" style="34" customWidth="1"/>
    <col min="3" max="3" width="14.7265625" style="24" customWidth="1"/>
    <col min="4" max="4" width="30.7265625" customWidth="1"/>
    <col min="5" max="5" width="11.1796875" style="209" customWidth="1"/>
    <col min="6" max="6" width="2.81640625" customWidth="1"/>
  </cols>
  <sheetData>
    <row r="1" spans="1:5" ht="19">
      <c r="A1" s="65" t="s">
        <v>676</v>
      </c>
      <c r="B1" s="66"/>
      <c r="C1" s="67"/>
      <c r="D1" s="68"/>
    </row>
    <row r="2" spans="1:5" ht="15">
      <c r="C2" s="116"/>
    </row>
    <row r="3" spans="1:5" s="56" customFormat="1" ht="43.5">
      <c r="A3" s="147" t="s">
        <v>14</v>
      </c>
      <c r="B3" s="148" t="s">
        <v>0</v>
      </c>
      <c r="C3" s="149" t="s">
        <v>792</v>
      </c>
      <c r="D3" s="150" t="s">
        <v>678</v>
      </c>
      <c r="E3" s="210"/>
    </row>
    <row r="4" spans="1:5" s="60" customFormat="1" ht="58">
      <c r="A4" s="220" t="s">
        <v>691</v>
      </c>
      <c r="B4" s="119" t="s">
        <v>788</v>
      </c>
      <c r="C4" s="99"/>
      <c r="D4" s="137"/>
      <c r="E4" s="211" t="str">
        <f>IF(COUNT(HQRLESocial[[#This Row],[Score]])=0,"Enter Data","")</f>
        <v>Enter Data</v>
      </c>
    </row>
    <row r="5" spans="1:5" s="60" customFormat="1" ht="50" customHeight="1">
      <c r="A5" s="221" t="s">
        <v>820</v>
      </c>
      <c r="B5" s="63" t="s">
        <v>789</v>
      </c>
      <c r="C5" s="99"/>
      <c r="D5" s="137"/>
      <c r="E5" s="211" t="str">
        <f>IF(COUNT(HQRLESocial[[#This Row],[Score]])=0,"Enter Data","")</f>
        <v>Enter Data</v>
      </c>
    </row>
    <row r="6" spans="1:5" s="60" customFormat="1" ht="65" customHeight="1">
      <c r="A6" s="221" t="s">
        <v>820</v>
      </c>
      <c r="B6" s="63" t="s">
        <v>679</v>
      </c>
      <c r="C6" s="99"/>
      <c r="D6" s="137"/>
      <c r="E6" s="211" t="str">
        <f>IF(COUNT(HQRLESocial[[#This Row],[Score]])=0,"Enter Data","")</f>
        <v>Enter Data</v>
      </c>
    </row>
    <row r="7" spans="1:5" s="60" customFormat="1" ht="72.5">
      <c r="A7" s="221" t="s">
        <v>820</v>
      </c>
      <c r="B7" s="63" t="s">
        <v>681</v>
      </c>
      <c r="C7" s="99"/>
      <c r="D7" s="137"/>
      <c r="E7" s="211" t="str">
        <f>IF(COUNT(HQRLESocial[[#This Row],[Score]])=0,"Enter Data","")</f>
        <v>Enter Data</v>
      </c>
    </row>
    <row r="8" spans="1:5" s="60" customFormat="1" ht="73.5" customHeight="1">
      <c r="A8" s="221" t="s">
        <v>820</v>
      </c>
      <c r="B8" s="63" t="s">
        <v>790</v>
      </c>
      <c r="C8" s="99"/>
      <c r="D8" s="137"/>
      <c r="E8" s="211" t="str">
        <f>IF(COUNT(HQRLESocial[[#This Row],[Score]])=0,"Enter Data","")</f>
        <v>Enter Data</v>
      </c>
    </row>
    <row r="9" spans="1:5" s="60" customFormat="1" ht="65" customHeight="1">
      <c r="A9" s="221" t="s">
        <v>820</v>
      </c>
      <c r="B9" s="63" t="s">
        <v>680</v>
      </c>
      <c r="C9" s="99"/>
      <c r="D9" s="137"/>
      <c r="E9" s="211" t="str">
        <f>IF(COUNT(HQRLESocial[[#This Row],[Score]])=0,"Enter Data","")</f>
        <v>Enter Data</v>
      </c>
    </row>
    <row r="10" spans="1:5" s="60" customFormat="1" ht="65" customHeight="1">
      <c r="A10" s="221" t="s">
        <v>820</v>
      </c>
      <c r="B10" s="63" t="s">
        <v>682</v>
      </c>
      <c r="C10" s="99"/>
      <c r="D10" s="137"/>
      <c r="E10" s="211" t="str">
        <f>IF(COUNT(HQRLESocial[[#This Row],[Score]])=0,"Enter Data","")</f>
        <v>Enter Data</v>
      </c>
    </row>
    <row r="11" spans="1:5" s="60" customFormat="1" ht="60.5" customHeight="1">
      <c r="A11" s="221" t="s">
        <v>820</v>
      </c>
      <c r="B11" s="63" t="s">
        <v>683</v>
      </c>
      <c r="C11" s="99"/>
      <c r="D11" s="137"/>
      <c r="E11" s="211" t="str">
        <f>IF(COUNT(HQRLESocial[[#This Row],[Score]])=0,"Enter Data","")</f>
        <v>Enter Data</v>
      </c>
    </row>
    <row r="12" spans="1:5" s="60" customFormat="1" ht="58">
      <c r="A12" s="221" t="s">
        <v>820</v>
      </c>
      <c r="B12" s="63" t="s">
        <v>684</v>
      </c>
      <c r="C12" s="99"/>
      <c r="D12" s="137"/>
      <c r="E12" s="211" t="str">
        <f>IF(COUNT(HQRLESocial[[#This Row],[Score]])=0,"Enter Data","")</f>
        <v>Enter Data</v>
      </c>
    </row>
    <row r="13" spans="1:5" s="60" customFormat="1" ht="58">
      <c r="A13" s="221" t="s">
        <v>820</v>
      </c>
      <c r="B13" s="63" t="s">
        <v>744</v>
      </c>
      <c r="C13" s="99"/>
      <c r="D13" s="137"/>
      <c r="E13" s="211" t="str">
        <f>IF(COUNT(HQRLESocial[[#This Row],[Score]])=0,"Enter Data","")</f>
        <v>Enter Data</v>
      </c>
    </row>
    <row r="14" spans="1:5" s="60" customFormat="1" ht="50" customHeight="1">
      <c r="A14" s="221" t="s">
        <v>820</v>
      </c>
      <c r="B14" s="63" t="s">
        <v>685</v>
      </c>
      <c r="C14" s="99"/>
      <c r="D14" s="137"/>
      <c r="E14" s="211" t="str">
        <f>IF(COUNT(HQRLESocial[[#This Row],[Score]])=0,"Enter Data","")</f>
        <v>Enter Data</v>
      </c>
    </row>
    <row r="15" spans="1:5" s="60" customFormat="1" ht="65" customHeight="1">
      <c r="A15" s="221" t="s">
        <v>820</v>
      </c>
      <c r="B15" s="70" t="s">
        <v>686</v>
      </c>
      <c r="C15" s="99"/>
      <c r="D15" s="137"/>
      <c r="E15" s="211" t="str">
        <f>IF(COUNT(HQRLESocial[[#This Row],[Score]])=0,"Enter Data","")</f>
        <v>Enter Data</v>
      </c>
    </row>
    <row r="16" spans="1:5" s="60" customFormat="1" ht="80" customHeight="1">
      <c r="A16" s="221" t="s">
        <v>820</v>
      </c>
      <c r="B16" s="70" t="s">
        <v>687</v>
      </c>
      <c r="C16" s="99"/>
      <c r="D16" s="137"/>
      <c r="E16" s="211" t="str">
        <f>IF(COUNT(HQRLESocial[[#This Row],[Score]])=0,"Enter Data","")</f>
        <v>Enter Data</v>
      </c>
    </row>
    <row r="17" spans="1:5" s="60" customFormat="1" ht="90" customHeight="1">
      <c r="A17" s="221" t="s">
        <v>820</v>
      </c>
      <c r="B17" s="117" t="s">
        <v>808</v>
      </c>
      <c r="C17" s="99"/>
      <c r="D17" s="137"/>
      <c r="E17" s="211" t="str">
        <f>IF(COUNT(HQRLESocial[[#This Row],[Score]])=0,"Enter Data","")</f>
        <v>Enter Data</v>
      </c>
    </row>
    <row r="18" spans="1:5" s="60" customFormat="1" ht="65" customHeight="1">
      <c r="A18" s="221" t="s">
        <v>820</v>
      </c>
      <c r="B18" s="71" t="s">
        <v>763</v>
      </c>
      <c r="C18" s="99"/>
      <c r="D18" s="137"/>
      <c r="E18" s="211" t="str">
        <f>IF(COUNT(HQRLESocial[[#This Row],[Score]])=0,"Enter Data","")</f>
        <v>Enter Data</v>
      </c>
    </row>
    <row r="19" spans="1:5" s="60" customFormat="1" ht="35" customHeight="1">
      <c r="A19" s="221" t="s">
        <v>820</v>
      </c>
      <c r="B19" s="70" t="s">
        <v>762</v>
      </c>
      <c r="C19" s="99"/>
      <c r="D19" s="137"/>
      <c r="E19" s="211" t="str">
        <f>IF(COUNT(HQRLESocial[[#This Row],[Score]])=0,"Enter Data","")</f>
        <v>Enter Data</v>
      </c>
    </row>
    <row r="20" spans="1:5" s="60" customFormat="1" ht="105" customHeight="1">
      <c r="A20" s="221" t="s">
        <v>820</v>
      </c>
      <c r="B20" s="70" t="s">
        <v>791</v>
      </c>
      <c r="C20" s="99"/>
      <c r="D20" s="137"/>
      <c r="E20" s="211" t="str">
        <f>IF(COUNT(HQRLESocial[[#This Row],[Score]])=0,"Enter Data","")</f>
        <v>Enter Data</v>
      </c>
    </row>
    <row r="21" spans="1:5" s="60" customFormat="1" ht="80" customHeight="1">
      <c r="A21" s="221" t="s">
        <v>820</v>
      </c>
      <c r="B21" s="70" t="s">
        <v>688</v>
      </c>
      <c r="C21" s="99"/>
      <c r="D21" s="137"/>
      <c r="E21" s="211" t="str">
        <f>IF(COUNT(HQRLESocial[[#This Row],[Score]])=0,"Enter Data","")</f>
        <v>Enter Data</v>
      </c>
    </row>
    <row r="22" spans="1:5" s="60" customFormat="1" ht="80" customHeight="1">
      <c r="A22" s="221" t="s">
        <v>820</v>
      </c>
      <c r="B22" s="70" t="s">
        <v>689</v>
      </c>
      <c r="C22" s="99"/>
      <c r="D22" s="137"/>
      <c r="E22" s="211" t="str">
        <f>IF(COUNT(HQRLESocial[[#This Row],[Score]])=0,"Enter Data","")</f>
        <v>Enter Data</v>
      </c>
    </row>
    <row r="23" spans="1:5" s="22" customFormat="1" ht="15.5">
      <c r="A23" s="222"/>
      <c r="B23" s="160" t="s">
        <v>654</v>
      </c>
      <c r="C23" s="136" t="str">
        <f>IFERROR(AVERAGE(HQRLESocial[Score]),"")</f>
        <v/>
      </c>
      <c r="D23" s="206" t="s">
        <v>820</v>
      </c>
      <c r="E23" s="212"/>
    </row>
    <row r="24" spans="1:5" ht="31">
      <c r="A24" s="223" t="s">
        <v>820</v>
      </c>
      <c r="B24" s="161" t="str">
        <f>"Total number with 0 = "&amp; COUNTIF(HQRLESocial[Score],0)&amp;"; Total number with 1 = "&amp;COUNTIF(HQRLESocial[Score],1)&amp;"; Total number with 2 = "&amp;COUNTIF(HQRLESocial[Score],2)&amp;"; Total number with 3 = "&amp;COUNTIF(HQRLESocial[Score],3)</f>
        <v>Total number with 0 = 0; Total number with 1 = 0; Total number with 2 = 0; Total number with 3 = 0</v>
      </c>
      <c r="C24" s="206" t="s">
        <v>820</v>
      </c>
      <c r="D24" s="206" t="s">
        <v>820</v>
      </c>
    </row>
    <row r="25" spans="1:5" s="2" customFormat="1">
      <c r="B25" s="22"/>
      <c r="C25" s="57"/>
      <c r="E25" s="4"/>
    </row>
    <row r="26" spans="1:5" s="2" customFormat="1">
      <c r="B26" s="22"/>
      <c r="C26" s="57"/>
      <c r="E26" s="4"/>
    </row>
    <row r="27" spans="1:5" s="2" customFormat="1">
      <c r="B27" s="22"/>
      <c r="C27" s="57"/>
      <c r="E27" s="4"/>
    </row>
    <row r="28" spans="1:5" s="2" customFormat="1">
      <c r="B28" s="22"/>
      <c r="C28" s="57"/>
      <c r="E28" s="4"/>
    </row>
    <row r="29" spans="1:5" s="2" customFormat="1">
      <c r="B29" s="22"/>
      <c r="C29" s="57"/>
      <c r="E29" s="4"/>
    </row>
    <row r="30" spans="1:5" s="2" customFormat="1">
      <c r="B30" s="22"/>
      <c r="C30" s="57"/>
      <c r="E30" s="4"/>
    </row>
    <row r="31" spans="1:5" s="2" customFormat="1">
      <c r="B31" s="22"/>
      <c r="C31" s="57"/>
      <c r="E31" s="4"/>
    </row>
    <row r="32" spans="1:5" s="2" customFormat="1">
      <c r="B32" s="22"/>
      <c r="C32" s="57"/>
      <c r="E32" s="4"/>
    </row>
  </sheetData>
  <sheetProtection algorithmName="SHA-512" hashValue="tQppiUKsYgr7oO+v4C7stEXpi9hu5SDsBvwRekBekuJgTTjtO+E0A/3YojsboOEhwxLfLXxAvHirOzYah/Rskg==" saltValue="qS/o1SdAHPa1cPr1Zco0yQ==" spinCount="100000" sheet="1" objects="1" scenarios="1"/>
  <dataValidations count="2">
    <dataValidation type="list" allowBlank="1" showErrorMessage="1" sqref="C4:C22" xr:uid="{D1AF3B11-B2EA-4078-BE51-5AF6AB4E2CF2}">
      <formula1>"0,1,2,3"</formula1>
    </dataValidation>
    <dataValidation type="custom" showInputMessage="1" showErrorMessage="1" sqref="B24" xr:uid="{2C110A07-263C-4635-8B35-A637D0529A3F}">
      <formula1>NOT(ISBLANK(C17:C17))</formula1>
    </dataValidation>
  </dataValidations>
  <pageMargins left="0.7" right="0.7" top="0.75" bottom="0.75" header="0.3" footer="0.3"/>
  <pageSetup orientation="landscape" r:id="rId1"/>
  <headerFooter>
    <oddFooter>&amp;L&amp;"Palatino Linotype,Regular"&amp;10Early MTSS System Inventory
March 10, 2022&amp;C&amp;"Palatino Linotype,Regular"&amp;10&amp;P&amp;R&amp;G</oddFooter>
  </headerFooter>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3E19-2351-4BC9-93F8-A519FE59E101}">
  <sheetPr codeName="Sheet9"/>
  <dimension ref="A1:R4"/>
  <sheetViews>
    <sheetView showGridLines="0" showRowColHeaders="0" showRuler="0" view="pageLayout" zoomScale="115" zoomScaleNormal="100" zoomScalePageLayoutView="115" workbookViewId="0">
      <selection activeCell="C2" sqref="C2"/>
    </sheetView>
  </sheetViews>
  <sheetFormatPr defaultRowHeight="15.5"/>
  <cols>
    <col min="1" max="2" width="30.6328125" style="26" customWidth="1"/>
    <col min="3" max="3" width="60.6328125" style="26" customWidth="1"/>
    <col min="4" max="16384" width="8.7265625" style="26"/>
  </cols>
  <sheetData>
    <row r="1" spans="1:18" s="32" customFormat="1" ht="62">
      <c r="A1" s="36" t="s">
        <v>14</v>
      </c>
      <c r="B1" s="80" t="s">
        <v>694</v>
      </c>
      <c r="C1" s="36" t="s">
        <v>20</v>
      </c>
      <c r="R1" s="32" t="s">
        <v>17</v>
      </c>
    </row>
    <row r="2" spans="1:18" s="28" customFormat="1" ht="31">
      <c r="A2" s="95" t="s">
        <v>677</v>
      </c>
      <c r="B2" s="136" t="str">
        <f>IFERROR(AVERAGE(HQRLESocial[Score]),"")</f>
        <v/>
      </c>
      <c r="C2" s="98"/>
    </row>
    <row r="4" spans="1:18">
      <c r="A4" s="26" t="s">
        <v>629</v>
      </c>
    </row>
  </sheetData>
  <sheetProtection algorithmName="SHA-512" hashValue="WoEHODRF7aYLaG1fPabnJri9QicQnOjkIIc+u4bTQsVmLAh3oKTRYqr4HP0H4Z4KyIUNuKjiXP6+A/PPozcrNQ==" saltValue="E9IEQcRXkq8/qXeEynHi7A=="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f4ed2d89-3303-4196-ba38-fd5182dccbff">
      <UserInfo>
        <DisplayName>Kenney, Justin</DisplayName>
        <AccountId>241</AccountId>
        <AccountType/>
      </UserInfo>
      <UserInfo>
        <DisplayName>Porcella, Meg</DisplayName>
        <AccountId>108</AccountId>
        <AccountType/>
      </UserInfo>
      <UserInfo>
        <DisplayName>Rogers, Kate</DisplayName>
        <AccountId>15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9C1DDED1BC2845AF74C658FB847EF3" ma:contentTypeVersion="13" ma:contentTypeDescription="Create a new document." ma:contentTypeScope="" ma:versionID="6f1f2a4e40be7f1dc8ec00480aaf15a9">
  <xsd:schema xmlns:xsd="http://www.w3.org/2001/XMLSchema" xmlns:xs="http://www.w3.org/2001/XMLSchema" xmlns:p="http://schemas.microsoft.com/office/2006/metadata/properties" xmlns:ns1="http://schemas.microsoft.com/sharepoint/v3" xmlns:ns2="af57a62f-2ed0-4456-8f90-74ed4307be05" xmlns:ns3="f4ed2d89-3303-4196-ba38-fd5182dccbff" targetNamespace="http://schemas.microsoft.com/office/2006/metadata/properties" ma:root="true" ma:fieldsID="11f1ab09eb93f91164c1ed70e0b399c8" ns1:_="" ns2:_="" ns3:_="">
    <xsd:import namespace="http://schemas.microsoft.com/sharepoint/v3"/>
    <xsd:import namespace="af57a62f-2ed0-4456-8f90-74ed4307be05"/>
    <xsd:import namespace="f4ed2d89-3303-4196-ba38-fd5182dccbf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57a62f-2ed0-4456-8f90-74ed4307be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4ed2d89-3303-4196-ba38-fd5182dccbf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574C8-EDC4-49D3-B708-84CEB06B8FB0}">
  <ds:schemaRefs>
    <ds:schemaRef ds:uri="http://schemas.microsoft.com/sharepoint/v3/contenttype/forms"/>
  </ds:schemaRefs>
</ds:datastoreItem>
</file>

<file path=customXml/itemProps2.xml><?xml version="1.0" encoding="utf-8"?>
<ds:datastoreItem xmlns:ds="http://schemas.openxmlformats.org/officeDocument/2006/customXml" ds:itemID="{8F5B8401-2118-4249-AC8A-73B012397614}">
  <ds:schemaRefs>
    <ds:schemaRef ds:uri="http://purl.org/dc/terms/"/>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f4ed2d89-3303-4196-ba38-fd5182dccbff"/>
    <ds:schemaRef ds:uri="af57a62f-2ed0-4456-8f90-74ed4307be05"/>
    <ds:schemaRef ds:uri="http://schemas.microsoft.com/sharepoint/v3"/>
  </ds:schemaRefs>
</ds:datastoreItem>
</file>

<file path=customXml/itemProps3.xml><?xml version="1.0" encoding="utf-8"?>
<ds:datastoreItem xmlns:ds="http://schemas.openxmlformats.org/officeDocument/2006/customXml" ds:itemID="{570A3D43-572A-4C32-8959-AF289E938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f57a62f-2ed0-4456-8f90-74ed4307be05"/>
    <ds:schemaRef ds:uri="f4ed2d89-3303-4196-ba38-fd5182dcc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Instructions</vt:lpstr>
      <vt:lpstr>SSS</vt:lpstr>
      <vt:lpstr>SSS Perf. Status</vt:lpstr>
      <vt:lpstr>EP&amp;C</vt:lpstr>
      <vt:lpstr>EP&amp;C Perf. Status</vt:lpstr>
      <vt:lpstr>WDPD</vt:lpstr>
      <vt:lpstr>WDPD Perf. Status</vt:lpstr>
      <vt:lpstr>HQ&amp;RLE</vt:lpstr>
      <vt:lpstr>HQ&amp;RLE Perf. Status</vt:lpstr>
      <vt:lpstr>C&amp;FAS</vt:lpstr>
      <vt:lpstr>C&amp;FAS Perf. Status</vt:lpstr>
      <vt:lpstr>All Perf. Statuses</vt:lpstr>
      <vt:lpstr>SUs-SDs</vt:lpstr>
      <vt:lpstr>'All Perf. Statuses'!Print_Area</vt:lpstr>
      <vt:lpstr>'C&amp;FAS'!Print_Area</vt:lpstr>
      <vt:lpstr>'C&amp;FAS Perf. Status'!Print_Area</vt:lpstr>
      <vt:lpstr>'EP&amp;C'!Print_Area</vt:lpstr>
      <vt:lpstr>'EP&amp;C Perf. Status'!Print_Area</vt:lpstr>
      <vt:lpstr>'HQ&amp;RLE'!Print_Area</vt:lpstr>
      <vt:lpstr>'HQ&amp;RLE Perf. Status'!Print_Area</vt:lpstr>
      <vt:lpstr>Instructions!Print_Area</vt:lpstr>
      <vt:lpstr>SSS!Print_Area</vt:lpstr>
      <vt:lpstr>'SSS Perf. Status'!Print_Area</vt:lpstr>
      <vt:lpstr>WDPD!Print_Area</vt:lpstr>
      <vt:lpstr>'WDPD Perf. Status'!Print_Area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Vermont Early Multi-Tiered System of Supports (MTSS) System Inventory</dc:title>
  <dc:creator>Vermont Agency of Education</dc:creator>
  <cp:lastModifiedBy>Chicoine, Lucille</cp:lastModifiedBy>
  <cp:lastPrinted>2022-03-10T19:17:57Z</cp:lastPrinted>
  <dcterms:created xsi:type="dcterms:W3CDTF">2021-12-21T15:13:24Z</dcterms:created>
  <dcterms:modified xsi:type="dcterms:W3CDTF">2022-04-11T14:18:20Z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0x010100209C1DDED1BC2845AF74C658FB847EF3</vt:lpwstr>
  </property>
</Properties>
</file>