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720" yWindow="480" windowWidth="17955" windowHeight="11415" activeTab="1"/>
  </bookViews>
  <sheets>
    <sheet name="By SU" sheetId="2" r:id="rId1"/>
    <sheet name="By District" sheetId="6" r:id="rId2"/>
  </sheets>
  <definedNames>
    <definedName name="mcs_Wkb" localSheetId="1">#REF!</definedName>
    <definedName name="mcs_Wkb">#REF!</definedName>
    <definedName name="_xlnm.Print_Area" localSheetId="1">'By District'!$A$10:$J$285</definedName>
    <definedName name="_xlnm.Print_Area" localSheetId="0">'By SU'!$A$9:$J$77</definedName>
    <definedName name="_xlnm.Print_Titles" localSheetId="1">'By District'!$2:$9</definedName>
    <definedName name="_xlnm.Print_Titles" localSheetId="0">'By SU'!$2:$8</definedName>
  </definedNames>
  <calcPr calcId="152511"/>
</workbook>
</file>

<file path=xl/calcChain.xml><?xml version="1.0" encoding="utf-8"?>
<calcChain xmlns="http://schemas.openxmlformats.org/spreadsheetml/2006/main">
  <c r="H89" i="6" l="1"/>
  <c r="G89" i="6"/>
  <c r="E89" i="6"/>
  <c r="H276" i="6"/>
  <c r="G276" i="6"/>
  <c r="E276" i="6"/>
  <c r="H275" i="6"/>
  <c r="G275" i="6"/>
  <c r="E275" i="6"/>
  <c r="H274" i="6"/>
  <c r="G274" i="6"/>
  <c r="E274" i="6"/>
  <c r="H273" i="6"/>
  <c r="G273" i="6"/>
  <c r="E273" i="6"/>
  <c r="H272" i="6"/>
  <c r="H271" i="6"/>
  <c r="G271" i="6"/>
  <c r="E271" i="6"/>
  <c r="H270" i="6"/>
  <c r="G270" i="6"/>
  <c r="E270" i="6"/>
  <c r="H269" i="6"/>
  <c r="G269" i="6"/>
  <c r="E269" i="6"/>
  <c r="H268" i="6"/>
  <c r="H267" i="6"/>
  <c r="G267" i="6"/>
  <c r="E267" i="6"/>
  <c r="H266" i="6"/>
  <c r="G266" i="6"/>
  <c r="E266" i="6"/>
  <c r="H265" i="6"/>
  <c r="G265" i="6"/>
  <c r="E265" i="6"/>
  <c r="H264" i="6"/>
  <c r="H263" i="6"/>
  <c r="G263" i="6"/>
  <c r="E263" i="6"/>
  <c r="H262" i="6"/>
  <c r="G262" i="6"/>
  <c r="E262" i="6"/>
  <c r="H261" i="6"/>
  <c r="G261" i="6"/>
  <c r="E261" i="6"/>
  <c r="H260" i="6"/>
  <c r="G260" i="6"/>
  <c r="E260" i="6"/>
  <c r="H259" i="6"/>
  <c r="G259" i="6"/>
  <c r="E259" i="6"/>
  <c r="H258" i="6"/>
  <c r="G258" i="6"/>
  <c r="E258" i="6"/>
  <c r="H257" i="6"/>
  <c r="G257" i="6"/>
  <c r="E257" i="6"/>
  <c r="H256" i="6"/>
  <c r="H255" i="6"/>
  <c r="G255" i="6"/>
  <c r="E255" i="6"/>
  <c r="H254" i="6"/>
  <c r="G254" i="6"/>
  <c r="E254" i="6"/>
  <c r="H253" i="6"/>
  <c r="G253" i="6"/>
  <c r="E253" i="6"/>
  <c r="H252" i="6"/>
  <c r="G252" i="6"/>
  <c r="E252" i="6"/>
  <c r="H251" i="6"/>
  <c r="H250" i="6"/>
  <c r="H249" i="6"/>
  <c r="H248" i="6"/>
  <c r="H247" i="6"/>
  <c r="H246" i="6"/>
  <c r="H245" i="6"/>
  <c r="G245" i="6"/>
  <c r="E245" i="6"/>
  <c r="H244" i="6"/>
  <c r="H243" i="6"/>
  <c r="G243" i="6"/>
  <c r="E243" i="6"/>
  <c r="H242" i="6"/>
  <c r="H241" i="6"/>
  <c r="G241" i="6"/>
  <c r="E241" i="6"/>
  <c r="H240" i="6"/>
  <c r="G240" i="6"/>
  <c r="E240" i="6"/>
  <c r="H239" i="6"/>
  <c r="G239" i="6"/>
  <c r="E239" i="6"/>
  <c r="H238" i="6"/>
  <c r="G238" i="6"/>
  <c r="E238" i="6"/>
  <c r="H237" i="6"/>
  <c r="H236" i="6"/>
  <c r="H235" i="6"/>
  <c r="G235" i="6"/>
  <c r="E235" i="6"/>
  <c r="H234" i="6"/>
  <c r="G234" i="6"/>
  <c r="E234" i="6"/>
  <c r="H233" i="6"/>
  <c r="G233" i="6"/>
  <c r="E233" i="6"/>
  <c r="H232" i="6"/>
  <c r="G232" i="6"/>
  <c r="E232" i="6"/>
  <c r="H231" i="6"/>
  <c r="G231" i="6"/>
  <c r="E231" i="6"/>
  <c r="H230" i="6"/>
  <c r="G230" i="6"/>
  <c r="E230" i="6"/>
  <c r="H229" i="6"/>
  <c r="G229" i="6"/>
  <c r="E229" i="6"/>
  <c r="H228" i="6"/>
  <c r="G228" i="6"/>
  <c r="E228" i="6"/>
  <c r="H227" i="6"/>
  <c r="G227" i="6"/>
  <c r="E227" i="6"/>
  <c r="H226" i="6"/>
  <c r="G226" i="6"/>
  <c r="E226" i="6"/>
  <c r="H225" i="6"/>
  <c r="G225" i="6"/>
  <c r="E225" i="6"/>
  <c r="H224" i="6"/>
  <c r="H223" i="6"/>
  <c r="G223" i="6"/>
  <c r="E223" i="6"/>
  <c r="H222" i="6"/>
  <c r="H221" i="6"/>
  <c r="G221" i="6"/>
  <c r="E221" i="6"/>
  <c r="H220" i="6"/>
  <c r="H219" i="6"/>
  <c r="H218" i="6"/>
  <c r="G218" i="6"/>
  <c r="E218" i="6"/>
  <c r="H217" i="6"/>
  <c r="G217" i="6"/>
  <c r="E217" i="6"/>
  <c r="H216" i="6"/>
  <c r="G216" i="6"/>
  <c r="E216" i="6"/>
  <c r="H215" i="6"/>
  <c r="G215" i="6"/>
  <c r="E215" i="6"/>
  <c r="H214" i="6"/>
  <c r="H213" i="6"/>
  <c r="G213" i="6"/>
  <c r="E213" i="6"/>
  <c r="H212" i="6"/>
  <c r="G212" i="6"/>
  <c r="E212" i="6"/>
  <c r="H211" i="6"/>
  <c r="G211" i="6"/>
  <c r="E211" i="6"/>
  <c r="H210" i="6"/>
  <c r="G210" i="6"/>
  <c r="E210" i="6"/>
  <c r="H209" i="6"/>
  <c r="G209" i="6"/>
  <c r="E209" i="6"/>
  <c r="H208" i="6"/>
  <c r="G208" i="6"/>
  <c r="E208" i="6"/>
  <c r="H207" i="6"/>
  <c r="G207" i="6"/>
  <c r="E207" i="6"/>
  <c r="H206" i="6"/>
  <c r="G206" i="6"/>
  <c r="E206" i="6"/>
  <c r="H205" i="6"/>
  <c r="G205" i="6"/>
  <c r="E205" i="6"/>
  <c r="H204" i="6"/>
  <c r="G204" i="6"/>
  <c r="E204" i="6"/>
  <c r="H203" i="6"/>
  <c r="G203" i="6"/>
  <c r="E203" i="6"/>
  <c r="H202" i="6"/>
  <c r="G202" i="6"/>
  <c r="E202" i="6"/>
  <c r="H201" i="6"/>
  <c r="G201" i="6"/>
  <c r="E201" i="6"/>
  <c r="H168" i="6"/>
  <c r="H200" i="6"/>
  <c r="G200" i="6"/>
  <c r="E200" i="6"/>
  <c r="H199" i="6"/>
  <c r="G199" i="6"/>
  <c r="E199" i="6"/>
  <c r="H198" i="6"/>
  <c r="H197" i="6"/>
  <c r="G197" i="6"/>
  <c r="E197" i="6"/>
  <c r="H196" i="6"/>
  <c r="G196" i="6"/>
  <c r="E196" i="6"/>
  <c r="H195" i="6"/>
  <c r="G195" i="6"/>
  <c r="E195" i="6"/>
  <c r="H194" i="6"/>
  <c r="G194" i="6"/>
  <c r="E194" i="6"/>
  <c r="H193" i="6"/>
  <c r="H192" i="6"/>
  <c r="H191" i="6"/>
  <c r="G191" i="6"/>
  <c r="E191" i="6"/>
  <c r="H190" i="6"/>
  <c r="G190" i="6"/>
  <c r="E190" i="6"/>
  <c r="H189" i="6"/>
  <c r="H188" i="6"/>
  <c r="G188" i="6"/>
  <c r="E188" i="6"/>
  <c r="H187" i="6"/>
  <c r="G187" i="6"/>
  <c r="E187" i="6"/>
  <c r="H186" i="6"/>
  <c r="I186" i="6" s="1"/>
  <c r="G186" i="6"/>
  <c r="E186" i="6"/>
  <c r="H185" i="6"/>
  <c r="G185" i="6"/>
  <c r="E185" i="6"/>
  <c r="H184" i="6"/>
  <c r="I184" i="6" s="1"/>
  <c r="G184" i="6"/>
  <c r="E184" i="6"/>
  <c r="H183" i="6"/>
  <c r="H182" i="6"/>
  <c r="G182" i="6"/>
  <c r="E182" i="6"/>
  <c r="H181" i="6"/>
  <c r="H180" i="6"/>
  <c r="G180" i="6"/>
  <c r="E180" i="6"/>
  <c r="H179" i="6"/>
  <c r="G179" i="6"/>
  <c r="E179" i="6"/>
  <c r="H178" i="6"/>
  <c r="G178" i="6"/>
  <c r="E178" i="6"/>
  <c r="H177" i="6"/>
  <c r="H176" i="6"/>
  <c r="G176" i="6"/>
  <c r="E176" i="6"/>
  <c r="H175" i="6"/>
  <c r="G175" i="6"/>
  <c r="E175" i="6"/>
  <c r="H174" i="6"/>
  <c r="G174" i="6"/>
  <c r="E174" i="6"/>
  <c r="H173" i="6"/>
  <c r="G173" i="6"/>
  <c r="E173" i="6"/>
  <c r="H172" i="6"/>
  <c r="G172" i="6"/>
  <c r="E172" i="6"/>
  <c r="H171" i="6"/>
  <c r="G171" i="6"/>
  <c r="E171" i="6"/>
  <c r="H170" i="6"/>
  <c r="G170" i="6"/>
  <c r="E170" i="6"/>
  <c r="H169" i="6"/>
  <c r="G169" i="6"/>
  <c r="E169" i="6"/>
  <c r="H167" i="6"/>
  <c r="H166" i="6"/>
  <c r="G166" i="6"/>
  <c r="E166" i="6"/>
  <c r="H165" i="6"/>
  <c r="G165" i="6"/>
  <c r="E165" i="6"/>
  <c r="H164" i="6"/>
  <c r="H163" i="6"/>
  <c r="G163" i="6"/>
  <c r="E163" i="6"/>
  <c r="H162" i="6"/>
  <c r="G162" i="6"/>
  <c r="E162" i="6"/>
  <c r="H161" i="6"/>
  <c r="G161" i="6"/>
  <c r="E161" i="6"/>
  <c r="H160" i="6"/>
  <c r="G160" i="6"/>
  <c r="E160" i="6"/>
  <c r="H159" i="6"/>
  <c r="G159" i="6"/>
  <c r="E159" i="6"/>
  <c r="H158" i="6"/>
  <c r="G158" i="6"/>
  <c r="E158" i="6"/>
  <c r="H157" i="6"/>
  <c r="H156" i="6"/>
  <c r="G156" i="6"/>
  <c r="E156" i="6"/>
  <c r="H155" i="6"/>
  <c r="G155" i="6"/>
  <c r="E155" i="6"/>
  <c r="H154" i="6"/>
  <c r="G154" i="6"/>
  <c r="E154" i="6"/>
  <c r="H153" i="6"/>
  <c r="I153" i="6" s="1"/>
  <c r="H152" i="6"/>
  <c r="G152" i="6"/>
  <c r="E152" i="6"/>
  <c r="H151" i="6"/>
  <c r="G151" i="6"/>
  <c r="E151" i="6"/>
  <c r="H150" i="6"/>
  <c r="G150" i="6"/>
  <c r="E150" i="6"/>
  <c r="H149" i="6"/>
  <c r="G149" i="6"/>
  <c r="E149" i="6"/>
  <c r="H148" i="6"/>
  <c r="G148" i="6"/>
  <c r="E148" i="6"/>
  <c r="H147" i="6"/>
  <c r="G147" i="6"/>
  <c r="E147" i="6"/>
  <c r="H146" i="6"/>
  <c r="G146" i="6"/>
  <c r="E146" i="6"/>
  <c r="H145" i="6"/>
  <c r="G145" i="6"/>
  <c r="E145" i="6"/>
  <c r="H144" i="6"/>
  <c r="G144" i="6"/>
  <c r="E144" i="6"/>
  <c r="H143" i="6"/>
  <c r="G143" i="6"/>
  <c r="E143" i="6"/>
  <c r="H142" i="6"/>
  <c r="G142" i="6"/>
  <c r="E142" i="6"/>
  <c r="H141" i="6"/>
  <c r="G141" i="6"/>
  <c r="E141" i="6"/>
  <c r="H140" i="6"/>
  <c r="G140" i="6"/>
  <c r="E140" i="6"/>
  <c r="H139" i="6"/>
  <c r="I139" i="6" s="1"/>
  <c r="G139" i="6"/>
  <c r="E139" i="6"/>
  <c r="H138" i="6"/>
  <c r="G138" i="6"/>
  <c r="E138" i="6"/>
  <c r="H137" i="6"/>
  <c r="G137" i="6"/>
  <c r="E137" i="6"/>
  <c r="H136" i="6"/>
  <c r="G136" i="6"/>
  <c r="E136" i="6"/>
  <c r="H135" i="6"/>
  <c r="H134" i="6"/>
  <c r="G134" i="6"/>
  <c r="E134" i="6"/>
  <c r="H133" i="6"/>
  <c r="G133" i="6"/>
  <c r="E133" i="6"/>
  <c r="H132" i="6"/>
  <c r="G132" i="6"/>
  <c r="E132" i="6"/>
  <c r="H131" i="6"/>
  <c r="G131" i="6"/>
  <c r="E131" i="6"/>
  <c r="H130" i="6"/>
  <c r="G130" i="6"/>
  <c r="E130" i="6"/>
  <c r="H129" i="6"/>
  <c r="G129" i="6"/>
  <c r="E129" i="6"/>
  <c r="H128" i="6"/>
  <c r="G128" i="6"/>
  <c r="E128" i="6"/>
  <c r="H127" i="6"/>
  <c r="I127" i="6" s="1"/>
  <c r="G127" i="6"/>
  <c r="E127" i="6"/>
  <c r="H126" i="6"/>
  <c r="G126" i="6"/>
  <c r="E126" i="6"/>
  <c r="H125" i="6"/>
  <c r="G125" i="6"/>
  <c r="E125" i="6"/>
  <c r="H124" i="6"/>
  <c r="H123" i="6"/>
  <c r="G123" i="6"/>
  <c r="E123" i="6"/>
  <c r="H122" i="6"/>
  <c r="G122" i="6"/>
  <c r="E122" i="6"/>
  <c r="H121" i="6"/>
  <c r="G121" i="6"/>
  <c r="E121" i="6"/>
  <c r="H120" i="6"/>
  <c r="G120" i="6"/>
  <c r="E120" i="6"/>
  <c r="H119" i="6"/>
  <c r="H118" i="6"/>
  <c r="G118" i="6"/>
  <c r="E118" i="6"/>
  <c r="H117" i="6"/>
  <c r="G117" i="6"/>
  <c r="E117" i="6"/>
  <c r="H116" i="6"/>
  <c r="G116" i="6"/>
  <c r="E116" i="6"/>
  <c r="H115" i="6"/>
  <c r="G115" i="6"/>
  <c r="E115" i="6"/>
  <c r="H114" i="6"/>
  <c r="G114" i="6"/>
  <c r="E114" i="6"/>
  <c r="H113" i="6"/>
  <c r="G113" i="6"/>
  <c r="E113" i="6"/>
  <c r="H112" i="6"/>
  <c r="G112" i="6"/>
  <c r="E112" i="6"/>
  <c r="H111" i="6"/>
  <c r="G111" i="6"/>
  <c r="E111" i="6"/>
  <c r="H110" i="6"/>
  <c r="G110" i="6"/>
  <c r="E110" i="6"/>
  <c r="H109" i="6"/>
  <c r="G109" i="6"/>
  <c r="E109" i="6"/>
  <c r="H108" i="6"/>
  <c r="G108" i="6"/>
  <c r="E108" i="6"/>
  <c r="H107" i="6"/>
  <c r="G107" i="6"/>
  <c r="E107" i="6"/>
  <c r="H106" i="6"/>
  <c r="G106" i="6"/>
  <c r="E106" i="6"/>
  <c r="H105" i="6"/>
  <c r="G105" i="6"/>
  <c r="E105" i="6"/>
  <c r="H104" i="6"/>
  <c r="G104" i="6"/>
  <c r="E104" i="6"/>
  <c r="H103" i="6"/>
  <c r="G103" i="6"/>
  <c r="E103" i="6"/>
  <c r="H102" i="6"/>
  <c r="G102" i="6"/>
  <c r="E102" i="6"/>
  <c r="H101" i="6"/>
  <c r="G101" i="6"/>
  <c r="E101" i="6"/>
  <c r="H100" i="6"/>
  <c r="G100" i="6"/>
  <c r="E100" i="6"/>
  <c r="H99" i="6"/>
  <c r="I99" i="6" s="1"/>
  <c r="G99" i="6"/>
  <c r="E99" i="6"/>
  <c r="H98" i="6"/>
  <c r="G98" i="6"/>
  <c r="E98" i="6"/>
  <c r="H97" i="6"/>
  <c r="G97" i="6"/>
  <c r="E97" i="6"/>
  <c r="H96" i="6"/>
  <c r="H95" i="6"/>
  <c r="H94" i="6"/>
  <c r="G94" i="6"/>
  <c r="E94" i="6"/>
  <c r="H93" i="6"/>
  <c r="H92" i="6"/>
  <c r="H91" i="6"/>
  <c r="I91" i="6" s="1"/>
  <c r="J91" i="6" s="1"/>
  <c r="G91" i="6"/>
  <c r="E91" i="6"/>
  <c r="H90" i="6"/>
  <c r="G90" i="6"/>
  <c r="E90" i="6"/>
  <c r="H88" i="6"/>
  <c r="G88" i="6"/>
  <c r="E88" i="6"/>
  <c r="H87" i="6"/>
  <c r="H86" i="6"/>
  <c r="H85" i="6"/>
  <c r="H84" i="6"/>
  <c r="G84" i="6"/>
  <c r="E84" i="6"/>
  <c r="H83" i="6"/>
  <c r="G83" i="6"/>
  <c r="E83" i="6"/>
  <c r="H82" i="6"/>
  <c r="I82" i="6" s="1"/>
  <c r="M82" i="6" s="1"/>
  <c r="G82" i="6"/>
  <c r="E82" i="6"/>
  <c r="H81" i="6"/>
  <c r="G81" i="6"/>
  <c r="E81" i="6"/>
  <c r="H80" i="6"/>
  <c r="G80" i="6"/>
  <c r="E80" i="6"/>
  <c r="H79" i="6"/>
  <c r="G79" i="6"/>
  <c r="E79" i="6"/>
  <c r="H78" i="6"/>
  <c r="G78" i="6"/>
  <c r="E78" i="6"/>
  <c r="H77" i="6"/>
  <c r="G77" i="6"/>
  <c r="E77" i="6"/>
  <c r="H76" i="6"/>
  <c r="G76" i="6"/>
  <c r="E76" i="6"/>
  <c r="H75" i="6"/>
  <c r="G75" i="6"/>
  <c r="E75" i="6"/>
  <c r="H74" i="6"/>
  <c r="G74" i="6"/>
  <c r="E74" i="6"/>
  <c r="H73" i="6"/>
  <c r="G73" i="6"/>
  <c r="E73" i="6"/>
  <c r="H72" i="6"/>
  <c r="G72" i="6"/>
  <c r="E72" i="6"/>
  <c r="H71" i="6"/>
  <c r="G71" i="6"/>
  <c r="E71" i="6"/>
  <c r="H70" i="6"/>
  <c r="I70" i="6" s="1"/>
  <c r="G70" i="6"/>
  <c r="E70" i="6"/>
  <c r="H69" i="6"/>
  <c r="H68" i="6"/>
  <c r="I68" i="6" s="1"/>
  <c r="G68" i="6"/>
  <c r="E68" i="6"/>
  <c r="H67" i="6"/>
  <c r="G67" i="6"/>
  <c r="E67" i="6"/>
  <c r="H66" i="6"/>
  <c r="G66" i="6"/>
  <c r="E66" i="6"/>
  <c r="H65" i="6"/>
  <c r="G65" i="6"/>
  <c r="E65" i="6"/>
  <c r="H64" i="6"/>
  <c r="G64" i="6"/>
  <c r="E64" i="6"/>
  <c r="H63" i="6"/>
  <c r="G63" i="6"/>
  <c r="E63" i="6"/>
  <c r="H62" i="6"/>
  <c r="G62" i="6"/>
  <c r="E62" i="6"/>
  <c r="H61" i="6"/>
  <c r="H60" i="6"/>
  <c r="G60" i="6"/>
  <c r="E60" i="6"/>
  <c r="H59" i="6"/>
  <c r="G59" i="6"/>
  <c r="E59" i="6"/>
  <c r="H58" i="6"/>
  <c r="G58" i="6"/>
  <c r="E58" i="6"/>
  <c r="H57" i="6"/>
  <c r="G57" i="6"/>
  <c r="E57" i="6"/>
  <c r="H56" i="6"/>
  <c r="H55" i="6"/>
  <c r="G55" i="6"/>
  <c r="E55" i="6"/>
  <c r="H54" i="6"/>
  <c r="H53" i="6"/>
  <c r="G53" i="6"/>
  <c r="E53" i="6"/>
  <c r="H52" i="6"/>
  <c r="G52" i="6"/>
  <c r="E52" i="6"/>
  <c r="H51" i="6"/>
  <c r="G51" i="6"/>
  <c r="E51" i="6"/>
  <c r="H50" i="6"/>
  <c r="G50" i="6"/>
  <c r="E50" i="6"/>
  <c r="H49" i="6"/>
  <c r="G49" i="6"/>
  <c r="E49" i="6"/>
  <c r="H48" i="6"/>
  <c r="G48" i="6"/>
  <c r="E48" i="6"/>
  <c r="H47" i="6"/>
  <c r="G47" i="6"/>
  <c r="E47" i="6"/>
  <c r="H46" i="6"/>
  <c r="H45" i="6"/>
  <c r="G45" i="6"/>
  <c r="E45" i="6"/>
  <c r="H44" i="6"/>
  <c r="H43" i="6"/>
  <c r="G43" i="6"/>
  <c r="E43" i="6"/>
  <c r="H42" i="6"/>
  <c r="G42" i="6"/>
  <c r="E42" i="6"/>
  <c r="H41" i="6"/>
  <c r="G41" i="6"/>
  <c r="E41" i="6"/>
  <c r="H40" i="6"/>
  <c r="G40" i="6"/>
  <c r="E40" i="6"/>
  <c r="H39" i="6"/>
  <c r="I39" i="6" s="1"/>
  <c r="H38" i="6"/>
  <c r="G38" i="6"/>
  <c r="E38" i="6"/>
  <c r="H37" i="6"/>
  <c r="G37" i="6"/>
  <c r="E37" i="6"/>
  <c r="H36" i="6"/>
  <c r="G36" i="6"/>
  <c r="E36" i="6"/>
  <c r="H35" i="6"/>
  <c r="G35" i="6"/>
  <c r="E35" i="6"/>
  <c r="H34" i="6"/>
  <c r="G34" i="6"/>
  <c r="E34" i="6"/>
  <c r="H33" i="6"/>
  <c r="G33" i="6"/>
  <c r="E33" i="6"/>
  <c r="H32" i="6"/>
  <c r="H31" i="6"/>
  <c r="G31" i="6"/>
  <c r="E31" i="6"/>
  <c r="H30" i="6"/>
  <c r="H29" i="6"/>
  <c r="G29" i="6"/>
  <c r="E29" i="6"/>
  <c r="H28" i="6"/>
  <c r="G28" i="6"/>
  <c r="E28" i="6"/>
  <c r="H27" i="6"/>
  <c r="G27" i="6"/>
  <c r="E27" i="6"/>
  <c r="H26" i="6"/>
  <c r="I26" i="6" s="1"/>
  <c r="N26" i="6" s="1"/>
  <c r="H25" i="6"/>
  <c r="H24" i="6"/>
  <c r="H23" i="6"/>
  <c r="H22" i="6"/>
  <c r="G22" i="6"/>
  <c r="E22" i="6"/>
  <c r="H21" i="6"/>
  <c r="H20" i="6"/>
  <c r="G20" i="6"/>
  <c r="E20" i="6"/>
  <c r="H19" i="6"/>
  <c r="G19" i="6"/>
  <c r="E19" i="6"/>
  <c r="H18" i="6"/>
  <c r="G18" i="6"/>
  <c r="E18" i="6"/>
  <c r="H17" i="6"/>
  <c r="G17" i="6"/>
  <c r="E17" i="6"/>
  <c r="H16" i="6"/>
  <c r="G16" i="6"/>
  <c r="E16" i="6"/>
  <c r="H15" i="6"/>
  <c r="G15" i="6"/>
  <c r="E15" i="6"/>
  <c r="H14" i="6"/>
  <c r="G14" i="6"/>
  <c r="E14" i="6"/>
  <c r="H13" i="6"/>
  <c r="G13" i="6"/>
  <c r="E13" i="6"/>
  <c r="H12" i="6"/>
  <c r="G12" i="6"/>
  <c r="E12" i="6"/>
  <c r="H11" i="6"/>
  <c r="H10" i="6"/>
  <c r="H281" i="6" s="1"/>
  <c r="G10" i="6"/>
  <c r="G281" i="6" s="1"/>
  <c r="E10" i="6"/>
  <c r="L66" i="2"/>
  <c r="H66" i="2"/>
  <c r="I66" i="2" s="1"/>
  <c r="G66" i="2"/>
  <c r="F69" i="2"/>
  <c r="H69" i="2" s="1"/>
  <c r="D69" i="2"/>
  <c r="C69" i="2"/>
  <c r="L67" i="2"/>
  <c r="H67" i="2"/>
  <c r="I67" i="2" s="1"/>
  <c r="J67" i="2" s="1"/>
  <c r="G67" i="2"/>
  <c r="L65" i="2"/>
  <c r="H65" i="2"/>
  <c r="G65" i="2"/>
  <c r="L64" i="2"/>
  <c r="H64" i="2"/>
  <c r="G64" i="2"/>
  <c r="L63" i="2"/>
  <c r="H63" i="2"/>
  <c r="G63" i="2"/>
  <c r="L62" i="2"/>
  <c r="H62" i="2"/>
  <c r="I62" i="2" s="1"/>
  <c r="G62" i="2"/>
  <c r="L61" i="2"/>
  <c r="H61" i="2"/>
  <c r="G61" i="2"/>
  <c r="H60" i="2"/>
  <c r="L59" i="2"/>
  <c r="H59" i="2"/>
  <c r="G59" i="2"/>
  <c r="L58" i="2"/>
  <c r="H58" i="2"/>
  <c r="I58" i="2" s="1"/>
  <c r="G58" i="2"/>
  <c r="L57" i="2"/>
  <c r="H57" i="2"/>
  <c r="G57" i="2"/>
  <c r="L56" i="2"/>
  <c r="H56" i="2"/>
  <c r="G56" i="2"/>
  <c r="L55" i="2"/>
  <c r="H55" i="2"/>
  <c r="I55" i="2" s="1"/>
  <c r="G55" i="2"/>
  <c r="L54" i="2"/>
  <c r="H54" i="2"/>
  <c r="G54" i="2"/>
  <c r="L53" i="2"/>
  <c r="H53" i="2"/>
  <c r="G53" i="2"/>
  <c r="L52" i="2"/>
  <c r="H52" i="2"/>
  <c r="I52" i="2" s="1"/>
  <c r="J52" i="2" s="1"/>
  <c r="G52" i="2"/>
  <c r="L51" i="2"/>
  <c r="H51" i="2"/>
  <c r="G51" i="2"/>
  <c r="L50" i="2"/>
  <c r="H50" i="2"/>
  <c r="G50" i="2"/>
  <c r="L49" i="2"/>
  <c r="H49" i="2"/>
  <c r="G49" i="2"/>
  <c r="L48" i="2"/>
  <c r="H48" i="2"/>
  <c r="G48" i="2"/>
  <c r="L47" i="2"/>
  <c r="H47" i="2"/>
  <c r="I47" i="2" s="1"/>
  <c r="K47" i="2" s="1"/>
  <c r="G47" i="2"/>
  <c r="L46" i="2"/>
  <c r="H46" i="2"/>
  <c r="I46" i="2" s="1"/>
  <c r="G46" i="2"/>
  <c r="L45" i="2"/>
  <c r="H45" i="2"/>
  <c r="G45" i="2"/>
  <c r="L44" i="2"/>
  <c r="H44" i="2"/>
  <c r="G44" i="2"/>
  <c r="L43" i="2"/>
  <c r="H43" i="2"/>
  <c r="G43" i="2"/>
  <c r="L42" i="2"/>
  <c r="H42" i="2"/>
  <c r="I42" i="2" s="1"/>
  <c r="J42" i="2" s="1"/>
  <c r="G42" i="2"/>
  <c r="L41" i="2"/>
  <c r="H41" i="2"/>
  <c r="G41" i="2"/>
  <c r="L40" i="2"/>
  <c r="H40" i="2"/>
  <c r="I40" i="2" s="1"/>
  <c r="J40" i="2" s="1"/>
  <c r="G40" i="2"/>
  <c r="L39" i="2"/>
  <c r="H39" i="2"/>
  <c r="I39" i="2" s="1"/>
  <c r="J39" i="2" s="1"/>
  <c r="G39" i="2"/>
  <c r="L38" i="2"/>
  <c r="H38" i="2"/>
  <c r="G38" i="2"/>
  <c r="L37" i="2"/>
  <c r="H37" i="2"/>
  <c r="G37" i="2"/>
  <c r="L36" i="2"/>
  <c r="H36" i="2"/>
  <c r="I36" i="2" s="1"/>
  <c r="G36" i="2"/>
  <c r="L35" i="2"/>
  <c r="H35" i="2"/>
  <c r="G35" i="2"/>
  <c r="L34" i="2"/>
  <c r="H34" i="2"/>
  <c r="I34" i="2" s="1"/>
  <c r="J34" i="2" s="1"/>
  <c r="G34" i="2"/>
  <c r="L33" i="2"/>
  <c r="H33" i="2"/>
  <c r="G33" i="2"/>
  <c r="L32" i="2"/>
  <c r="H32" i="2"/>
  <c r="G32" i="2"/>
  <c r="L31" i="2"/>
  <c r="H31" i="2"/>
  <c r="G31" i="2"/>
  <c r="L30" i="2"/>
  <c r="H30" i="2"/>
  <c r="I30" i="2" s="1"/>
  <c r="J30" i="2" s="1"/>
  <c r="G30" i="2"/>
  <c r="L29" i="2"/>
  <c r="H29" i="2"/>
  <c r="G29" i="2"/>
  <c r="L28" i="2"/>
  <c r="H28" i="2"/>
  <c r="G28" i="2"/>
  <c r="L27" i="2"/>
  <c r="H27" i="2"/>
  <c r="G27" i="2"/>
  <c r="L26" i="2"/>
  <c r="H26" i="2"/>
  <c r="G26" i="2"/>
  <c r="L25" i="2"/>
  <c r="H25" i="2"/>
  <c r="G25" i="2"/>
  <c r="L24" i="2"/>
  <c r="H24" i="2"/>
  <c r="G24" i="2"/>
  <c r="L23" i="2"/>
  <c r="H23" i="2"/>
  <c r="G23" i="2"/>
  <c r="L22" i="2"/>
  <c r="H22" i="2"/>
  <c r="G22" i="2"/>
  <c r="L21" i="2"/>
  <c r="H21" i="2"/>
  <c r="G21" i="2"/>
  <c r="L20" i="2"/>
  <c r="H20" i="2"/>
  <c r="G20" i="2"/>
  <c r="L19" i="2"/>
  <c r="H19" i="2"/>
  <c r="I19" i="2" s="1"/>
  <c r="K19" i="2" s="1"/>
  <c r="G19" i="2"/>
  <c r="L18" i="2"/>
  <c r="H18" i="2"/>
  <c r="I18" i="2" s="1"/>
  <c r="G18" i="2"/>
  <c r="L17" i="2"/>
  <c r="H17" i="2"/>
  <c r="G17" i="2"/>
  <c r="L16" i="2"/>
  <c r="H16" i="2"/>
  <c r="I16" i="2" s="1"/>
  <c r="K16" i="2" s="1"/>
  <c r="G16" i="2"/>
  <c r="L15" i="2"/>
  <c r="H15" i="2"/>
  <c r="G15" i="2"/>
  <c r="L14" i="2"/>
  <c r="H14" i="2"/>
  <c r="I14" i="2" s="1"/>
  <c r="G14" i="2"/>
  <c r="L13" i="2"/>
  <c r="H13" i="2"/>
  <c r="G13" i="2"/>
  <c r="L12" i="2"/>
  <c r="H12" i="2"/>
  <c r="G12" i="2"/>
  <c r="L11" i="2"/>
  <c r="H11" i="2"/>
  <c r="G11" i="2"/>
  <c r="L10" i="2"/>
  <c r="H10" i="2"/>
  <c r="G10" i="2"/>
  <c r="L9" i="2"/>
  <c r="H9" i="2"/>
  <c r="G9" i="2"/>
  <c r="G60" i="2"/>
  <c r="L60" i="2"/>
  <c r="E69" i="2"/>
  <c r="I185" i="6"/>
  <c r="I128" i="6"/>
  <c r="I143" i="6"/>
  <c r="I232" i="6"/>
  <c r="I80" i="6"/>
  <c r="I173" i="6"/>
  <c r="I22" i="6"/>
  <c r="I164" i="6"/>
  <c r="N164" i="6" s="1"/>
  <c r="I23" i="6"/>
  <c r="N23" i="6" s="1"/>
  <c r="I18" i="6"/>
  <c r="J18" i="6" s="1"/>
  <c r="I79" i="6"/>
  <c r="J79" i="6" s="1"/>
  <c r="I66" i="6"/>
  <c r="I271" i="6"/>
  <c r="J271" i="6" s="1"/>
  <c r="I32" i="6"/>
  <c r="I152" i="6"/>
  <c r="I121" i="6"/>
  <c r="I208" i="6"/>
  <c r="I115" i="6"/>
  <c r="I31" i="6"/>
  <c r="J31" i="6" s="1"/>
  <c r="I104" i="6"/>
  <c r="I30" i="6"/>
  <c r="I217" i="6"/>
  <c r="J217" i="6" s="1"/>
  <c r="I188" i="6"/>
  <c r="I175" i="6"/>
  <c r="I158" i="6"/>
  <c r="M158" i="6" s="1"/>
  <c r="I162" i="6"/>
  <c r="I171" i="6"/>
  <c r="I166" i="6"/>
  <c r="M166" i="6" s="1"/>
  <c r="I199" i="6"/>
  <c r="J115" i="6"/>
  <c r="M199" i="6"/>
  <c r="M79" i="6"/>
  <c r="J23" i="6"/>
  <c r="J152" i="6"/>
  <c r="N18" i="6"/>
  <c r="N68" i="6"/>
  <c r="J164" i="6"/>
  <c r="L69" i="2"/>
  <c r="I63" i="2"/>
  <c r="J63" i="2" s="1"/>
  <c r="I13" i="2"/>
  <c r="J13" i="2" s="1"/>
  <c r="I38" i="2"/>
  <c r="I32" i="2"/>
  <c r="I56" i="2"/>
  <c r="I23" i="2"/>
  <c r="K23" i="2" s="1"/>
  <c r="I25" i="2"/>
  <c r="K25" i="2" s="1"/>
  <c r="I17" i="2"/>
  <c r="J17" i="2" s="1"/>
  <c r="I54" i="2"/>
  <c r="I22" i="2"/>
  <c r="I41" i="2"/>
  <c r="K41" i="2" s="1"/>
  <c r="I31" i="2"/>
  <c r="J31" i="2" s="1"/>
  <c r="I59" i="2"/>
  <c r="I50" i="2"/>
  <c r="I20" i="2"/>
  <c r="J41" i="2"/>
  <c r="K56" i="2"/>
  <c r="K52" i="2"/>
  <c r="K30" i="2"/>
  <c r="J23" i="2"/>
  <c r="K67" i="2"/>
  <c r="K40" i="2"/>
  <c r="K42" i="2" l="1"/>
  <c r="J47" i="2"/>
  <c r="J16" i="2"/>
  <c r="K50" i="2"/>
  <c r="J50" i="2"/>
  <c r="K22" i="2"/>
  <c r="J22" i="2"/>
  <c r="J66" i="6"/>
  <c r="M66" i="6"/>
  <c r="J32" i="2"/>
  <c r="K32" i="2"/>
  <c r="M162" i="6"/>
  <c r="N162" i="6"/>
  <c r="K55" i="2"/>
  <c r="J55" i="2"/>
  <c r="J19" i="2"/>
  <c r="J20" i="2"/>
  <c r="K20" i="2"/>
  <c r="J38" i="2"/>
  <c r="K38" i="2"/>
  <c r="M30" i="6"/>
  <c r="J30" i="6"/>
  <c r="K14" i="2"/>
  <c r="J14" i="2"/>
  <c r="J18" i="2"/>
  <c r="K18" i="2"/>
  <c r="J46" i="2"/>
  <c r="K46" i="2"/>
  <c r="K58" i="2"/>
  <c r="J58" i="2"/>
  <c r="K66" i="2"/>
  <c r="J66" i="2"/>
  <c r="K39" i="2"/>
  <c r="K34" i="2"/>
  <c r="K31" i="2"/>
  <c r="J59" i="2"/>
  <c r="K59" i="2"/>
  <c r="J54" i="2"/>
  <c r="K54" i="2"/>
  <c r="J56" i="2"/>
  <c r="K63" i="2"/>
  <c r="K36" i="2"/>
  <c r="J36" i="2"/>
  <c r="J62" i="2"/>
  <c r="K62" i="2"/>
  <c r="I51" i="2"/>
  <c r="I60" i="2"/>
  <c r="I45" i="2"/>
  <c r="I35" i="2"/>
  <c r="I53" i="2"/>
  <c r="I27" i="2"/>
  <c r="I61" i="2"/>
  <c r="I65" i="2"/>
  <c r="I9" i="2"/>
  <c r="I29" i="2"/>
  <c r="I57" i="2"/>
  <c r="I37" i="2"/>
  <c r="I44" i="2"/>
  <c r="K44" i="2" s="1"/>
  <c r="I64" i="2"/>
  <c r="I12" i="2"/>
  <c r="I28" i="2"/>
  <c r="I11" i="2"/>
  <c r="J11" i="2" s="1"/>
  <c r="I49" i="2"/>
  <c r="K49" i="2" s="1"/>
  <c r="I10" i="2"/>
  <c r="M63" i="2" s="1"/>
  <c r="I48" i="2"/>
  <c r="I43" i="2"/>
  <c r="K43" i="2" s="1"/>
  <c r="I69" i="2"/>
  <c r="I15" i="2"/>
  <c r="I26" i="2"/>
  <c r="I21" i="2"/>
  <c r="J21" i="2" s="1"/>
  <c r="I24" i="2"/>
  <c r="I33" i="2"/>
  <c r="M33" i="2" s="1"/>
  <c r="M164" i="6"/>
  <c r="M271" i="6"/>
  <c r="M23" i="6"/>
  <c r="M31" i="6"/>
  <c r="L71" i="2"/>
  <c r="L72" i="2"/>
  <c r="M18" i="6"/>
  <c r="M217" i="6"/>
  <c r="N271" i="6"/>
  <c r="J162" i="6"/>
  <c r="N30" i="6"/>
  <c r="J166" i="6"/>
  <c r="N217" i="6"/>
  <c r="N31" i="6"/>
  <c r="J158" i="6"/>
  <c r="M171" i="6"/>
  <c r="J171" i="6"/>
  <c r="N171" i="6"/>
  <c r="N127" i="6"/>
  <c r="J127" i="6"/>
  <c r="M127" i="6"/>
  <c r="J104" i="6"/>
  <c r="M104" i="6"/>
  <c r="J208" i="6"/>
  <c r="N208" i="6"/>
  <c r="M184" i="6"/>
  <c r="N184" i="6"/>
  <c r="J184" i="6"/>
  <c r="N139" i="6"/>
  <c r="M139" i="6"/>
  <c r="J68" i="6"/>
  <c r="M68" i="6"/>
  <c r="J22" i="6"/>
  <c r="M22" i="6"/>
  <c r="N22" i="6"/>
  <c r="M39" i="2"/>
  <c r="M40" i="2"/>
  <c r="M44" i="2"/>
  <c r="K11" i="2"/>
  <c r="M21" i="2"/>
  <c r="M50" i="2"/>
  <c r="M58" i="2"/>
  <c r="M61" i="2"/>
  <c r="M23" i="2"/>
  <c r="J173" i="6"/>
  <c r="N173" i="6"/>
  <c r="M173" i="6"/>
  <c r="N232" i="6"/>
  <c r="J232" i="6"/>
  <c r="M232" i="6"/>
  <c r="N128" i="6"/>
  <c r="M128" i="6"/>
  <c r="J128" i="6"/>
  <c r="H71" i="2"/>
  <c r="H72" i="2"/>
  <c r="J39" i="6"/>
  <c r="M39" i="6"/>
  <c r="N39" i="6"/>
  <c r="M36" i="2"/>
  <c r="M47" i="2"/>
  <c r="M67" i="2"/>
  <c r="J44" i="2"/>
  <c r="M11" i="2"/>
  <c r="K21" i="2"/>
  <c r="M32" i="2"/>
  <c r="M51" i="2"/>
  <c r="J139" i="6"/>
  <c r="N104" i="6"/>
  <c r="J199" i="6"/>
  <c r="N199" i="6"/>
  <c r="N175" i="6"/>
  <c r="M175" i="6"/>
  <c r="J175" i="6"/>
  <c r="J186" i="6"/>
  <c r="N186" i="6"/>
  <c r="M186" i="6"/>
  <c r="M91" i="6"/>
  <c r="N91" i="6"/>
  <c r="N152" i="6"/>
  <c r="M152" i="6"/>
  <c r="M153" i="6"/>
  <c r="J153" i="6"/>
  <c r="N153" i="6"/>
  <c r="N82" i="6"/>
  <c r="J82" i="6"/>
  <c r="M70" i="6"/>
  <c r="N70" i="6"/>
  <c r="J70" i="6"/>
  <c r="J33" i="2"/>
  <c r="K33" i="2"/>
  <c r="J24" i="2"/>
  <c r="K24" i="2"/>
  <c r="K26" i="2"/>
  <c r="J26" i="2"/>
  <c r="M26" i="2"/>
  <c r="M15" i="2"/>
  <c r="J43" i="2"/>
  <c r="M43" i="2"/>
  <c r="K48" i="2"/>
  <c r="J48" i="2"/>
  <c r="K10" i="2"/>
  <c r="M18" i="2"/>
  <c r="M27" i="2"/>
  <c r="M46" i="2"/>
  <c r="M52" i="2"/>
  <c r="M29" i="2"/>
  <c r="M34" i="2"/>
  <c r="M9" i="2"/>
  <c r="M42" i="2"/>
  <c r="M54" i="2"/>
  <c r="M53" i="2"/>
  <c r="M60" i="2"/>
  <c r="M17" i="2"/>
  <c r="M10" i="2"/>
  <c r="M57" i="2"/>
  <c r="M55" i="2"/>
  <c r="I72" i="2"/>
  <c r="M14" i="2"/>
  <c r="M49" i="2"/>
  <c r="J49" i="2"/>
  <c r="M28" i="2"/>
  <c r="K28" i="2"/>
  <c r="J28" i="2"/>
  <c r="M12" i="2"/>
  <c r="M64" i="2"/>
  <c r="K64" i="2"/>
  <c r="J64" i="2"/>
  <c r="M208" i="6"/>
  <c r="M188" i="6"/>
  <c r="N188" i="6"/>
  <c r="N115" i="6"/>
  <c r="M115" i="6"/>
  <c r="M121" i="6"/>
  <c r="N121" i="6"/>
  <c r="M32" i="6"/>
  <c r="N32" i="6"/>
  <c r="M80" i="6"/>
  <c r="N80" i="6"/>
  <c r="N99" i="6"/>
  <c r="J99" i="6"/>
  <c r="M99" i="6"/>
  <c r="J26" i="6"/>
  <c r="M26" i="6"/>
  <c r="N143" i="6"/>
  <c r="M143" i="6"/>
  <c r="J143" i="6"/>
  <c r="N185" i="6"/>
  <c r="J185" i="6"/>
  <c r="I103" i="6"/>
  <c r="I52" i="6"/>
  <c r="I210" i="6"/>
  <c r="I170" i="6"/>
  <c r="I129" i="6"/>
  <c r="I12" i="6"/>
  <c r="I40" i="6"/>
  <c r="I183" i="6"/>
  <c r="I154" i="6"/>
  <c r="I93" i="6"/>
  <c r="I112" i="6"/>
  <c r="I230" i="6"/>
  <c r="I56" i="6"/>
  <c r="I81" i="6"/>
  <c r="I134" i="6"/>
  <c r="I191" i="6"/>
  <c r="I86" i="6"/>
  <c r="I20" i="6"/>
  <c r="I27" i="6"/>
  <c r="I206" i="6"/>
  <c r="I108" i="6"/>
  <c r="I122" i="6"/>
  <c r="I114" i="6"/>
  <c r="I37" i="6"/>
  <c r="I192" i="6"/>
  <c r="I259" i="6"/>
  <c r="I150" i="6"/>
  <c r="I253" i="6"/>
  <c r="I92" i="6"/>
  <c r="I47" i="6"/>
  <c r="I195" i="6"/>
  <c r="I51" i="6"/>
  <c r="I67" i="6"/>
  <c r="I155" i="6"/>
  <c r="I119" i="6"/>
  <c r="I106" i="6"/>
  <c r="I222" i="6"/>
  <c r="I254" i="6"/>
  <c r="I227" i="6"/>
  <c r="I257" i="6"/>
  <c r="I21" i="6"/>
  <c r="I74" i="6"/>
  <c r="I77" i="6"/>
  <c r="I239" i="6"/>
  <c r="I182" i="6"/>
  <c r="I14" i="6"/>
  <c r="I55" i="6"/>
  <c r="I78" i="6"/>
  <c r="I215" i="6"/>
  <c r="I10" i="6"/>
  <c r="I167" i="6"/>
  <c r="I198" i="6"/>
  <c r="I87" i="6"/>
  <c r="I180" i="6"/>
  <c r="I159" i="6"/>
  <c r="I209" i="6"/>
  <c r="I233" i="6"/>
  <c r="I107" i="6"/>
  <c r="I15" i="6"/>
  <c r="I146" i="6"/>
  <c r="I149" i="6"/>
  <c r="I101" i="6"/>
  <c r="I200" i="6"/>
  <c r="I205" i="6"/>
  <c r="I19" i="6"/>
  <c r="I58" i="6"/>
  <c r="I35" i="6"/>
  <c r="I117" i="6"/>
  <c r="I221" i="6"/>
  <c r="I11" i="6"/>
  <c r="I126" i="6"/>
  <c r="I89" i="6"/>
  <c r="J89" i="6" s="1"/>
  <c r="I142" i="6"/>
  <c r="I202" i="6"/>
  <c r="I33" i="6"/>
  <c r="I73" i="6"/>
  <c r="I207" i="6"/>
  <c r="I110" i="6"/>
  <c r="I245" i="6"/>
  <c r="I147" i="6"/>
  <c r="I109" i="6"/>
  <c r="I223" i="6"/>
  <c r="I95" i="6"/>
  <c r="I172" i="6"/>
  <c r="I60" i="6"/>
  <c r="I165" i="6"/>
  <c r="I265" i="6"/>
  <c r="I213" i="6"/>
  <c r="I97" i="6"/>
  <c r="I270" i="6"/>
  <c r="I190" i="6"/>
  <c r="I246" i="6"/>
  <c r="I59" i="6"/>
  <c r="I237" i="6"/>
  <c r="I235" i="6"/>
  <c r="I234" i="6"/>
  <c r="I113" i="6"/>
  <c r="I131" i="6"/>
  <c r="I201" i="6"/>
  <c r="I242" i="6"/>
  <c r="I125" i="6"/>
  <c r="I118" i="6"/>
  <c r="I187" i="6"/>
  <c r="I250" i="6"/>
  <c r="I90" i="6"/>
  <c r="I17" i="6"/>
  <c r="I24" i="6"/>
  <c r="I238" i="6"/>
  <c r="I231" i="6"/>
  <c r="I214" i="6"/>
  <c r="I38" i="6"/>
  <c r="I42" i="6"/>
  <c r="I141" i="6"/>
  <c r="I236" i="6"/>
  <c r="I263" i="6"/>
  <c r="I267" i="6"/>
  <c r="I163" i="6"/>
  <c r="I100" i="6"/>
  <c r="I196" i="6"/>
  <c r="I273" i="6"/>
  <c r="I48" i="6"/>
  <c r="I174" i="6"/>
  <c r="I266" i="6"/>
  <c r="I249" i="6"/>
  <c r="I157" i="6"/>
  <c r="I269" i="6"/>
  <c r="I72" i="6"/>
  <c r="I124" i="6"/>
  <c r="I178" i="6"/>
  <c r="I36" i="6"/>
  <c r="I251" i="6"/>
  <c r="I44" i="6"/>
  <c r="I88" i="6"/>
  <c r="I255" i="6"/>
  <c r="I145" i="6"/>
  <c r="I219" i="6"/>
  <c r="M20" i="2"/>
  <c r="M41" i="2"/>
  <c r="M25" i="2"/>
  <c r="M13" i="2"/>
  <c r="N79" i="6"/>
  <c r="J188" i="6"/>
  <c r="N66" i="6"/>
  <c r="N158" i="6"/>
  <c r="I226" i="6"/>
  <c r="I130" i="6"/>
  <c r="I138" i="6"/>
  <c r="I161" i="6"/>
  <c r="I43" i="6"/>
  <c r="I133" i="6"/>
  <c r="I274" i="6"/>
  <c r="I123" i="6"/>
  <c r="I262" i="6"/>
  <c r="I203" i="6"/>
  <c r="I256" i="6"/>
  <c r="I261" i="6"/>
  <c r="I96" i="6"/>
  <c r="I144" i="6"/>
  <c r="I169" i="6"/>
  <c r="I140" i="6"/>
  <c r="J80" i="6"/>
  <c r="I258" i="6"/>
  <c r="I76" i="6"/>
  <c r="I194" i="6"/>
  <c r="I41" i="6"/>
  <c r="I45" i="6"/>
  <c r="I46" i="6"/>
  <c r="I50" i="6"/>
  <c r="I54" i="6"/>
  <c r="I120" i="6"/>
  <c r="I136" i="6"/>
  <c r="I197" i="6"/>
  <c r="I168" i="6"/>
  <c r="I212" i="6"/>
  <c r="K13" i="2"/>
  <c r="K17" i="2"/>
  <c r="M31" i="2"/>
  <c r="M38" i="2"/>
  <c r="J25" i="2"/>
  <c r="M59" i="2"/>
  <c r="M65" i="2"/>
  <c r="M35" i="2"/>
  <c r="M16" i="2"/>
  <c r="M62" i="2"/>
  <c r="M30" i="2"/>
  <c r="N166" i="6"/>
  <c r="J32" i="6"/>
  <c r="J121" i="6"/>
  <c r="I218" i="6"/>
  <c r="H280" i="6"/>
  <c r="I71" i="6"/>
  <c r="I220" i="6"/>
  <c r="I62" i="6"/>
  <c r="I211" i="6"/>
  <c r="I16" i="6"/>
  <c r="I225" i="6"/>
  <c r="I64" i="6"/>
  <c r="I241" i="6"/>
  <c r="I28" i="6"/>
  <c r="I63" i="6"/>
  <c r="I229" i="6"/>
  <c r="I272" i="6"/>
  <c r="I137" i="6"/>
  <c r="M185" i="6"/>
  <c r="I179" i="6"/>
  <c r="I156" i="6"/>
  <c r="I57" i="6"/>
  <c r="I61" i="6"/>
  <c r="I13" i="6"/>
  <c r="I69" i="6"/>
  <c r="I85" i="6"/>
  <c r="I116" i="6"/>
  <c r="I132" i="6"/>
  <c r="I148" i="6"/>
  <c r="I160" i="6"/>
  <c r="I177" i="6"/>
  <c r="I181" i="6"/>
  <c r="I189" i="6"/>
  <c r="I193" i="6"/>
  <c r="I204" i="6"/>
  <c r="I216" i="6"/>
  <c r="I224" i="6"/>
  <c r="I228" i="6"/>
  <c r="I240" i="6"/>
  <c r="I244" i="6"/>
  <c r="I248" i="6"/>
  <c r="I252" i="6"/>
  <c r="I260" i="6"/>
  <c r="I264" i="6"/>
  <c r="I268" i="6"/>
  <c r="I276" i="6"/>
  <c r="E281" i="6"/>
  <c r="E280" i="6"/>
  <c r="G280" i="6"/>
  <c r="I25" i="6"/>
  <c r="I29" i="6"/>
  <c r="I34" i="6"/>
  <c r="I84" i="6"/>
  <c r="G69" i="2"/>
  <c r="I49" i="6"/>
  <c r="I53" i="6"/>
  <c r="I75" i="6"/>
  <c r="I83" i="6"/>
  <c r="I94" i="6"/>
  <c r="I98" i="6"/>
  <c r="I102" i="6"/>
  <c r="I111" i="6"/>
  <c r="G71" i="2"/>
  <c r="G72" i="2"/>
  <c r="I65" i="6"/>
  <c r="I105" i="6"/>
  <c r="I135" i="6"/>
  <c r="I151" i="6"/>
  <c r="I176" i="6"/>
  <c r="I243" i="6"/>
  <c r="I247" i="6"/>
  <c r="I275" i="6"/>
  <c r="M48" i="2" l="1"/>
  <c r="K37" i="2"/>
  <c r="J37" i="2"/>
  <c r="M37" i="2"/>
  <c r="K65" i="2"/>
  <c r="J65" i="2"/>
  <c r="J35" i="2"/>
  <c r="K35" i="2"/>
  <c r="J15" i="2"/>
  <c r="K15" i="2"/>
  <c r="M66" i="2"/>
  <c r="J10" i="2"/>
  <c r="K12" i="2"/>
  <c r="J12" i="2"/>
  <c r="J57" i="2"/>
  <c r="K57" i="2"/>
  <c r="K61" i="2"/>
  <c r="J61" i="2"/>
  <c r="J45" i="2"/>
  <c r="K45" i="2"/>
  <c r="M45" i="2"/>
  <c r="M22" i="2"/>
  <c r="M24" i="2"/>
  <c r="J29" i="2"/>
  <c r="K29" i="2"/>
  <c r="J27" i="2"/>
  <c r="K27" i="2"/>
  <c r="K60" i="2"/>
  <c r="J60" i="2"/>
  <c r="M56" i="2"/>
  <c r="M19" i="2"/>
  <c r="K9" i="2"/>
  <c r="J9" i="2"/>
  <c r="I71" i="2"/>
  <c r="J53" i="2"/>
  <c r="K53" i="2"/>
  <c r="K51" i="2"/>
  <c r="J51" i="2"/>
  <c r="M176" i="6"/>
  <c r="N176" i="6"/>
  <c r="J176" i="6"/>
  <c r="M65" i="6"/>
  <c r="N65" i="6"/>
  <c r="J65" i="6"/>
  <c r="N102" i="6"/>
  <c r="J102" i="6"/>
  <c r="M102" i="6"/>
  <c r="M84" i="6"/>
  <c r="N84" i="6"/>
  <c r="J84" i="6"/>
  <c r="N268" i="6"/>
  <c r="M268" i="6"/>
  <c r="J268" i="6"/>
  <c r="M248" i="6"/>
  <c r="N248" i="6"/>
  <c r="J248" i="6"/>
  <c r="M224" i="6"/>
  <c r="J224" i="6"/>
  <c r="N224" i="6"/>
  <c r="N189" i="6"/>
  <c r="M189" i="6"/>
  <c r="J189" i="6"/>
  <c r="M148" i="6"/>
  <c r="N148" i="6"/>
  <c r="J148" i="6"/>
  <c r="J69" i="6"/>
  <c r="M69" i="6"/>
  <c r="N69" i="6"/>
  <c r="N156" i="6"/>
  <c r="J156" i="6"/>
  <c r="M156" i="6"/>
  <c r="J272" i="6"/>
  <c r="N272" i="6"/>
  <c r="M272" i="6"/>
  <c r="N241" i="6"/>
  <c r="M241" i="6"/>
  <c r="J241" i="6"/>
  <c r="M211" i="6"/>
  <c r="N211" i="6"/>
  <c r="J211" i="6"/>
  <c r="J120" i="6"/>
  <c r="N120" i="6"/>
  <c r="M120" i="6"/>
  <c r="J45" i="6"/>
  <c r="M45" i="6"/>
  <c r="N45" i="6"/>
  <c r="J258" i="6"/>
  <c r="M258" i="6"/>
  <c r="N258" i="6"/>
  <c r="M203" i="6"/>
  <c r="N203" i="6"/>
  <c r="J203" i="6"/>
  <c r="J133" i="6"/>
  <c r="N133" i="6"/>
  <c r="M133" i="6"/>
  <c r="N130" i="6"/>
  <c r="M130" i="6"/>
  <c r="J130" i="6"/>
  <c r="M255" i="6"/>
  <c r="N255" i="6"/>
  <c r="J255" i="6"/>
  <c r="N269" i="6"/>
  <c r="J269" i="6"/>
  <c r="M269" i="6"/>
  <c r="M100" i="6"/>
  <c r="J100" i="6"/>
  <c r="N100" i="6"/>
  <c r="N214" i="6"/>
  <c r="J214" i="6"/>
  <c r="M214" i="6"/>
  <c r="M118" i="6"/>
  <c r="J118" i="6"/>
  <c r="N118" i="6"/>
  <c r="M131" i="6"/>
  <c r="N131" i="6"/>
  <c r="J131" i="6"/>
  <c r="N270" i="6"/>
  <c r="J270" i="6"/>
  <c r="M270" i="6"/>
  <c r="J223" i="6"/>
  <c r="M223" i="6"/>
  <c r="N223" i="6"/>
  <c r="N110" i="6"/>
  <c r="J110" i="6"/>
  <c r="M110" i="6"/>
  <c r="J11" i="6"/>
  <c r="N11" i="6"/>
  <c r="M11" i="6"/>
  <c r="M101" i="6"/>
  <c r="J101" i="6"/>
  <c r="N101" i="6"/>
  <c r="J180" i="6"/>
  <c r="N180" i="6"/>
  <c r="M180" i="6"/>
  <c r="N14" i="6"/>
  <c r="J14" i="6"/>
  <c r="M14" i="6"/>
  <c r="M254" i="6"/>
  <c r="N254" i="6"/>
  <c r="J254" i="6"/>
  <c r="N47" i="6"/>
  <c r="J47" i="6"/>
  <c r="M47" i="6"/>
  <c r="M122" i="6"/>
  <c r="J122" i="6"/>
  <c r="N122" i="6"/>
  <c r="N81" i="6"/>
  <c r="J81" i="6"/>
  <c r="M81" i="6"/>
  <c r="N12" i="6"/>
  <c r="M12" i="6"/>
  <c r="J12" i="6"/>
  <c r="N244" i="6"/>
  <c r="J244" i="6"/>
  <c r="M244" i="6"/>
  <c r="N216" i="6"/>
  <c r="J216" i="6"/>
  <c r="M216" i="6"/>
  <c r="J181" i="6"/>
  <c r="M181" i="6"/>
  <c r="N181" i="6"/>
  <c r="N13" i="6"/>
  <c r="J13" i="6"/>
  <c r="M13" i="6"/>
  <c r="N179" i="6"/>
  <c r="M179" i="6"/>
  <c r="J179" i="6"/>
  <c r="J229" i="6"/>
  <c r="N229" i="6"/>
  <c r="M229" i="6"/>
  <c r="N64" i="6"/>
  <c r="M64" i="6"/>
  <c r="J64" i="6"/>
  <c r="J62" i="6"/>
  <c r="N62" i="6"/>
  <c r="M62" i="6"/>
  <c r="N218" i="6"/>
  <c r="M218" i="6"/>
  <c r="J218" i="6"/>
  <c r="N168" i="6"/>
  <c r="J168" i="6"/>
  <c r="M168" i="6"/>
  <c r="N96" i="6"/>
  <c r="M96" i="6"/>
  <c r="J96" i="6"/>
  <c r="J262" i="6"/>
  <c r="M262" i="6"/>
  <c r="N262" i="6"/>
  <c r="J43" i="6"/>
  <c r="N43" i="6"/>
  <c r="M43" i="6"/>
  <c r="N226" i="6"/>
  <c r="J226" i="6"/>
  <c r="M226" i="6"/>
  <c r="J88" i="6"/>
  <c r="N89" i="6"/>
  <c r="M89" i="6"/>
  <c r="M88" i="6"/>
  <c r="N88" i="6"/>
  <c r="M48" i="6"/>
  <c r="J48" i="6"/>
  <c r="N48" i="6"/>
  <c r="J141" i="6"/>
  <c r="N141" i="6"/>
  <c r="M141" i="6"/>
  <c r="J90" i="6"/>
  <c r="M90" i="6"/>
  <c r="N90" i="6"/>
  <c r="N59" i="6"/>
  <c r="J59" i="6"/>
  <c r="M59" i="6"/>
  <c r="M60" i="6"/>
  <c r="J60" i="6"/>
  <c r="N60" i="6"/>
  <c r="M207" i="6"/>
  <c r="N207" i="6"/>
  <c r="J207" i="6"/>
  <c r="N19" i="6"/>
  <c r="J19" i="6"/>
  <c r="M19" i="6"/>
  <c r="J233" i="6"/>
  <c r="M233" i="6"/>
  <c r="N233" i="6"/>
  <c r="M215" i="6"/>
  <c r="N215" i="6"/>
  <c r="J215" i="6"/>
  <c r="N182" i="6"/>
  <c r="M182" i="6"/>
  <c r="J182" i="6"/>
  <c r="J222" i="6"/>
  <c r="N222" i="6"/>
  <c r="M222" i="6"/>
  <c r="J67" i="6"/>
  <c r="N67" i="6"/>
  <c r="M67" i="6"/>
  <c r="M92" i="6"/>
  <c r="N92" i="6"/>
  <c r="J92" i="6"/>
  <c r="J192" i="6"/>
  <c r="N192" i="6"/>
  <c r="M192" i="6"/>
  <c r="M108" i="6"/>
  <c r="N108" i="6"/>
  <c r="J108" i="6"/>
  <c r="J86" i="6"/>
  <c r="N86" i="6"/>
  <c r="M86" i="6"/>
  <c r="J56" i="6"/>
  <c r="M56" i="6"/>
  <c r="N56" i="6"/>
  <c r="M129" i="6"/>
  <c r="N129" i="6"/>
  <c r="J129" i="6"/>
  <c r="M103" i="6"/>
  <c r="N103" i="6"/>
  <c r="J103" i="6"/>
  <c r="J247" i="6"/>
  <c r="N247" i="6"/>
  <c r="M247" i="6"/>
  <c r="J135" i="6"/>
  <c r="M135" i="6"/>
  <c r="N135" i="6"/>
  <c r="N94" i="6"/>
  <c r="J94" i="6"/>
  <c r="M94" i="6"/>
  <c r="N49" i="6"/>
  <c r="M49" i="6"/>
  <c r="J49" i="6"/>
  <c r="N29" i="6"/>
  <c r="J29" i="6"/>
  <c r="M29" i="6"/>
  <c r="J260" i="6"/>
  <c r="N260" i="6"/>
  <c r="M260" i="6"/>
  <c r="J240" i="6"/>
  <c r="M240" i="6"/>
  <c r="N240" i="6"/>
  <c r="J204" i="6"/>
  <c r="M204" i="6"/>
  <c r="N204" i="6"/>
  <c r="N177" i="6"/>
  <c r="J177" i="6"/>
  <c r="M177" i="6"/>
  <c r="N116" i="6"/>
  <c r="J116" i="6"/>
  <c r="M116" i="6"/>
  <c r="N61" i="6"/>
  <c r="J61" i="6"/>
  <c r="M61" i="6"/>
  <c r="M63" i="6"/>
  <c r="N63" i="6"/>
  <c r="J63" i="6"/>
  <c r="N225" i="6"/>
  <c r="J225" i="6"/>
  <c r="M225" i="6"/>
  <c r="N220" i="6"/>
  <c r="J220" i="6"/>
  <c r="M220" i="6"/>
  <c r="N197" i="6"/>
  <c r="J197" i="6"/>
  <c r="M197" i="6"/>
  <c r="N50" i="6"/>
  <c r="M50" i="6"/>
  <c r="J50" i="6"/>
  <c r="J194" i="6"/>
  <c r="M194" i="6"/>
  <c r="N194" i="6"/>
  <c r="M140" i="6"/>
  <c r="N140" i="6"/>
  <c r="J140" i="6"/>
  <c r="J261" i="6"/>
  <c r="N261" i="6"/>
  <c r="M261" i="6"/>
  <c r="J123" i="6"/>
  <c r="N123" i="6"/>
  <c r="M123" i="6"/>
  <c r="J161" i="6"/>
  <c r="M161" i="6"/>
  <c r="N161" i="6"/>
  <c r="M219" i="6"/>
  <c r="J219" i="6"/>
  <c r="N219" i="6"/>
  <c r="N44" i="6"/>
  <c r="M44" i="6"/>
  <c r="J44" i="6"/>
  <c r="N124" i="6"/>
  <c r="M124" i="6"/>
  <c r="J124" i="6"/>
  <c r="M249" i="6"/>
  <c r="J249" i="6"/>
  <c r="N249" i="6"/>
  <c r="N273" i="6"/>
  <c r="J273" i="6"/>
  <c r="M273" i="6"/>
  <c r="M267" i="6"/>
  <c r="N267" i="6"/>
  <c r="J267" i="6"/>
  <c r="J42" i="6"/>
  <c r="M42" i="6"/>
  <c r="N42" i="6"/>
  <c r="M238" i="6"/>
  <c r="J238" i="6"/>
  <c r="N238" i="6"/>
  <c r="J250" i="6"/>
  <c r="M250" i="6"/>
  <c r="N250" i="6"/>
  <c r="M242" i="6"/>
  <c r="J242" i="6"/>
  <c r="N242" i="6"/>
  <c r="J234" i="6"/>
  <c r="M234" i="6"/>
  <c r="N234" i="6"/>
  <c r="M246" i="6"/>
  <c r="J246" i="6"/>
  <c r="N246" i="6"/>
  <c r="J213" i="6"/>
  <c r="N213" i="6"/>
  <c r="M213" i="6"/>
  <c r="N172" i="6"/>
  <c r="J172" i="6"/>
  <c r="M172" i="6"/>
  <c r="M147" i="6"/>
  <c r="J147" i="6"/>
  <c r="N147" i="6"/>
  <c r="N73" i="6"/>
  <c r="J73" i="6"/>
  <c r="M73" i="6"/>
  <c r="N117" i="6"/>
  <c r="J117" i="6"/>
  <c r="M117" i="6"/>
  <c r="M205" i="6"/>
  <c r="J205" i="6"/>
  <c r="N205" i="6"/>
  <c r="M146" i="6"/>
  <c r="J146" i="6"/>
  <c r="N146" i="6"/>
  <c r="M209" i="6"/>
  <c r="J209" i="6"/>
  <c r="N209" i="6"/>
  <c r="J198" i="6"/>
  <c r="M198" i="6"/>
  <c r="N198" i="6"/>
  <c r="M78" i="6"/>
  <c r="J78" i="6"/>
  <c r="N78" i="6"/>
  <c r="M239" i="6"/>
  <c r="N239" i="6"/>
  <c r="J239" i="6"/>
  <c r="N257" i="6"/>
  <c r="J257" i="6"/>
  <c r="M257" i="6"/>
  <c r="N106" i="6"/>
  <c r="J106" i="6"/>
  <c r="M106" i="6"/>
  <c r="J51" i="6"/>
  <c r="M51" i="6"/>
  <c r="N51" i="6"/>
  <c r="N253" i="6"/>
  <c r="M253" i="6"/>
  <c r="J253" i="6"/>
  <c r="J37" i="6"/>
  <c r="N37" i="6"/>
  <c r="M37" i="6"/>
  <c r="M206" i="6"/>
  <c r="J206" i="6"/>
  <c r="N206" i="6"/>
  <c r="J191" i="6"/>
  <c r="M191" i="6"/>
  <c r="N191" i="6"/>
  <c r="J230" i="6"/>
  <c r="M230" i="6"/>
  <c r="N230" i="6"/>
  <c r="N183" i="6"/>
  <c r="J183" i="6"/>
  <c r="M183" i="6"/>
  <c r="N170" i="6"/>
  <c r="M170" i="6"/>
  <c r="J170" i="6"/>
  <c r="N75" i="6"/>
  <c r="M75" i="6"/>
  <c r="J75" i="6"/>
  <c r="J212" i="6"/>
  <c r="N212" i="6"/>
  <c r="M212" i="6"/>
  <c r="N144" i="6"/>
  <c r="M144" i="6"/>
  <c r="J144" i="6"/>
  <c r="J36" i="6"/>
  <c r="M36" i="6"/>
  <c r="N36" i="6"/>
  <c r="N174" i="6"/>
  <c r="M174" i="6"/>
  <c r="J174" i="6"/>
  <c r="J236" i="6"/>
  <c r="M236" i="6"/>
  <c r="N236" i="6"/>
  <c r="J17" i="6"/>
  <c r="N17" i="6"/>
  <c r="M17" i="6"/>
  <c r="M237" i="6"/>
  <c r="N237" i="6"/>
  <c r="J237" i="6"/>
  <c r="M165" i="6"/>
  <c r="N165" i="6"/>
  <c r="J165" i="6"/>
  <c r="J202" i="6"/>
  <c r="N202" i="6"/>
  <c r="M202" i="6"/>
  <c r="N58" i="6"/>
  <c r="M58" i="6"/>
  <c r="J58" i="6"/>
  <c r="N107" i="6"/>
  <c r="M107" i="6"/>
  <c r="J107" i="6"/>
  <c r="J10" i="6"/>
  <c r="I281" i="6"/>
  <c r="N10" i="6"/>
  <c r="M10" i="6"/>
  <c r="I280" i="6"/>
  <c r="J74" i="6"/>
  <c r="M74" i="6"/>
  <c r="N74" i="6"/>
  <c r="J155" i="6"/>
  <c r="M155" i="6"/>
  <c r="N155" i="6"/>
  <c r="M259" i="6"/>
  <c r="J259" i="6"/>
  <c r="N259" i="6"/>
  <c r="M20" i="6"/>
  <c r="N20" i="6"/>
  <c r="J20" i="6"/>
  <c r="N93" i="6"/>
  <c r="M93" i="6"/>
  <c r="J93" i="6"/>
  <c r="M52" i="6"/>
  <c r="N52" i="6"/>
  <c r="J52" i="6"/>
  <c r="N275" i="6"/>
  <c r="M275" i="6"/>
  <c r="J275" i="6"/>
  <c r="M151" i="6"/>
  <c r="J151" i="6"/>
  <c r="N151" i="6"/>
  <c r="M98" i="6"/>
  <c r="N98" i="6"/>
  <c r="J98" i="6"/>
  <c r="J53" i="6"/>
  <c r="N53" i="6"/>
  <c r="M53" i="6"/>
  <c r="J34" i="6"/>
  <c r="N34" i="6"/>
  <c r="M34" i="6"/>
  <c r="M264" i="6"/>
  <c r="J264" i="6"/>
  <c r="N264" i="6"/>
  <c r="J132" i="6"/>
  <c r="N132" i="6"/>
  <c r="M132" i="6"/>
  <c r="M54" i="6"/>
  <c r="N54" i="6"/>
  <c r="J54" i="6"/>
  <c r="J41" i="6"/>
  <c r="M41" i="6"/>
  <c r="N41" i="6"/>
  <c r="N178" i="6"/>
  <c r="J178" i="6"/>
  <c r="M178" i="6"/>
  <c r="N157" i="6"/>
  <c r="M157" i="6"/>
  <c r="J157" i="6"/>
  <c r="M163" i="6"/>
  <c r="N163" i="6"/>
  <c r="J163" i="6"/>
  <c r="J231" i="6"/>
  <c r="M231" i="6"/>
  <c r="N231" i="6"/>
  <c r="M125" i="6"/>
  <c r="N125" i="6"/>
  <c r="J125" i="6"/>
  <c r="M113" i="6"/>
  <c r="J113" i="6"/>
  <c r="N113" i="6"/>
  <c r="M97" i="6"/>
  <c r="J97" i="6"/>
  <c r="N97" i="6"/>
  <c r="M109" i="6"/>
  <c r="N109" i="6"/>
  <c r="J109" i="6"/>
  <c r="M142" i="6"/>
  <c r="N142" i="6"/>
  <c r="J142" i="6"/>
  <c r="M221" i="6"/>
  <c r="J221" i="6"/>
  <c r="N221" i="6"/>
  <c r="N149" i="6"/>
  <c r="M149" i="6"/>
  <c r="J149" i="6"/>
  <c r="J87" i="6"/>
  <c r="M87" i="6"/>
  <c r="N87" i="6"/>
  <c r="M21" i="6"/>
  <c r="J21" i="6"/>
  <c r="N21" i="6"/>
  <c r="M154" i="6"/>
  <c r="N154" i="6"/>
  <c r="J154" i="6"/>
  <c r="M243" i="6"/>
  <c r="N243" i="6"/>
  <c r="J243" i="6"/>
  <c r="N105" i="6"/>
  <c r="J105" i="6"/>
  <c r="M105" i="6"/>
  <c r="N111" i="6"/>
  <c r="J111" i="6"/>
  <c r="M111" i="6"/>
  <c r="M83" i="6"/>
  <c r="J83" i="6"/>
  <c r="N83" i="6"/>
  <c r="M25" i="6"/>
  <c r="N25" i="6"/>
  <c r="J25" i="6"/>
  <c r="M276" i="6"/>
  <c r="J276" i="6"/>
  <c r="N276" i="6"/>
  <c r="J252" i="6"/>
  <c r="N252" i="6"/>
  <c r="M252" i="6"/>
  <c r="J228" i="6"/>
  <c r="N228" i="6"/>
  <c r="M228" i="6"/>
  <c r="J193" i="6"/>
  <c r="N193" i="6"/>
  <c r="M193" i="6"/>
  <c r="J160" i="6"/>
  <c r="M160" i="6"/>
  <c r="N160" i="6"/>
  <c r="J85" i="6"/>
  <c r="M85" i="6"/>
  <c r="N85" i="6"/>
  <c r="J57" i="6"/>
  <c r="M57" i="6"/>
  <c r="N57" i="6"/>
  <c r="M137" i="6"/>
  <c r="J137" i="6"/>
  <c r="N137" i="6"/>
  <c r="J28" i="6"/>
  <c r="M28" i="6"/>
  <c r="N28" i="6"/>
  <c r="J16" i="6"/>
  <c r="N16" i="6"/>
  <c r="M16" i="6"/>
  <c r="M71" i="6"/>
  <c r="J71" i="6"/>
  <c r="N71" i="6"/>
  <c r="M136" i="6"/>
  <c r="J136" i="6"/>
  <c r="N136" i="6"/>
  <c r="N46" i="6"/>
  <c r="M46" i="6"/>
  <c r="J46" i="6"/>
  <c r="M76" i="6"/>
  <c r="N76" i="6"/>
  <c r="J76" i="6"/>
  <c r="J169" i="6"/>
  <c r="M169" i="6"/>
  <c r="N169" i="6"/>
  <c r="J256" i="6"/>
  <c r="M256" i="6"/>
  <c r="N256" i="6"/>
  <c r="N274" i="6"/>
  <c r="J274" i="6"/>
  <c r="M274" i="6"/>
  <c r="M138" i="6"/>
  <c r="J138" i="6"/>
  <c r="N138" i="6"/>
  <c r="M145" i="6"/>
  <c r="J145" i="6"/>
  <c r="N145" i="6"/>
  <c r="J251" i="6"/>
  <c r="M251" i="6"/>
  <c r="N251" i="6"/>
  <c r="J72" i="6"/>
  <c r="M72" i="6"/>
  <c r="N72" i="6"/>
  <c r="J266" i="6"/>
  <c r="M266" i="6"/>
  <c r="N266" i="6"/>
  <c r="J196" i="6"/>
  <c r="M196" i="6"/>
  <c r="N196" i="6"/>
  <c r="M263" i="6"/>
  <c r="J263" i="6"/>
  <c r="N263" i="6"/>
  <c r="M38" i="6"/>
  <c r="N38" i="6"/>
  <c r="J38" i="6"/>
  <c r="J24" i="6"/>
  <c r="N24" i="6"/>
  <c r="M24" i="6"/>
  <c r="M187" i="6"/>
  <c r="J187" i="6"/>
  <c r="N187" i="6"/>
  <c r="J201" i="6"/>
  <c r="M201" i="6"/>
  <c r="N201" i="6"/>
  <c r="N235" i="6"/>
  <c r="J235" i="6"/>
  <c r="M235" i="6"/>
  <c r="J190" i="6"/>
  <c r="M190" i="6"/>
  <c r="N190" i="6"/>
  <c r="J265" i="6"/>
  <c r="M265" i="6"/>
  <c r="N265" i="6"/>
  <c r="M95" i="6"/>
  <c r="N95" i="6"/>
  <c r="J95" i="6"/>
  <c r="N245" i="6"/>
  <c r="J245" i="6"/>
  <c r="M245" i="6"/>
  <c r="N33" i="6"/>
  <c r="J33" i="6"/>
  <c r="M33" i="6"/>
  <c r="N126" i="6"/>
  <c r="M126" i="6"/>
  <c r="J126" i="6"/>
  <c r="N35" i="6"/>
  <c r="M35" i="6"/>
  <c r="J35" i="6"/>
  <c r="N200" i="6"/>
  <c r="J200" i="6"/>
  <c r="M200" i="6"/>
  <c r="N15" i="6"/>
  <c r="M15" i="6"/>
  <c r="J15" i="6"/>
  <c r="M159" i="6"/>
  <c r="J159" i="6"/>
  <c r="N159" i="6"/>
  <c r="J167" i="6"/>
  <c r="M167" i="6"/>
  <c r="N167" i="6"/>
  <c r="J55" i="6"/>
  <c r="N55" i="6"/>
  <c r="M55" i="6"/>
  <c r="M77" i="6"/>
  <c r="N77" i="6"/>
  <c r="J77" i="6"/>
  <c r="J227" i="6"/>
  <c r="N227" i="6"/>
  <c r="M227" i="6"/>
  <c r="M119" i="6"/>
  <c r="N119" i="6"/>
  <c r="J119" i="6"/>
  <c r="M195" i="6"/>
  <c r="N195" i="6"/>
  <c r="J195" i="6"/>
  <c r="M150" i="6"/>
  <c r="N150" i="6"/>
  <c r="J150" i="6"/>
  <c r="N114" i="6"/>
  <c r="M114" i="6"/>
  <c r="J114" i="6"/>
  <c r="M27" i="6"/>
  <c r="N27" i="6"/>
  <c r="J27" i="6"/>
  <c r="N134" i="6"/>
  <c r="J134" i="6"/>
  <c r="M134" i="6"/>
  <c r="N112" i="6"/>
  <c r="J112" i="6"/>
  <c r="M112" i="6"/>
  <c r="N40" i="6"/>
  <c r="M40" i="6"/>
  <c r="J40" i="6"/>
  <c r="J210" i="6"/>
  <c r="N210" i="6"/>
  <c r="M210" i="6"/>
  <c r="M278" i="6" l="1"/>
  <c r="N278" i="6"/>
</calcChain>
</file>

<file path=xl/sharedStrings.xml><?xml version="1.0" encoding="utf-8"?>
<sst xmlns="http://schemas.openxmlformats.org/spreadsheetml/2006/main" count="1186" uniqueCount="720">
  <si>
    <t>% of K-12</t>
  </si>
  <si>
    <t>% over/under</t>
  </si>
  <si>
    <t>High/low</t>
  </si>
  <si>
    <t>K-12</t>
  </si>
  <si>
    <t xml:space="preserve">Student in </t>
  </si>
  <si>
    <t>K-12 Special Ed.</t>
  </si>
  <si>
    <t>Ed. Formula</t>
  </si>
  <si>
    <t>Statewide Avg.</t>
  </si>
  <si>
    <t>Spenders</t>
  </si>
  <si>
    <t>Resident</t>
  </si>
  <si>
    <t>Spec. Ed.</t>
  </si>
  <si>
    <t>Formula</t>
  </si>
  <si>
    <t>Eligible Cost per</t>
  </si>
  <si>
    <t>Eligible Cost</t>
  </si>
  <si>
    <t>Spec. Ed. Cost</t>
  </si>
  <si>
    <t>per 16 VSA</t>
  </si>
  <si>
    <t>High</t>
  </si>
  <si>
    <t>Low</t>
  </si>
  <si>
    <t>Code</t>
  </si>
  <si>
    <t>School District</t>
  </si>
  <si>
    <t>ADM</t>
  </si>
  <si>
    <t>Child Count</t>
  </si>
  <si>
    <t>(Child Count/ADM)</t>
  </si>
  <si>
    <t>Spec. Ed. Count</t>
  </si>
  <si>
    <t>per ADM</t>
  </si>
  <si>
    <t>Sec. 2974 (d)</t>
  </si>
  <si>
    <t>SU</t>
  </si>
  <si>
    <t>Spender</t>
  </si>
  <si>
    <t>t031</t>
  </si>
  <si>
    <t>Bristol</t>
  </si>
  <si>
    <t>t112</t>
  </si>
  <si>
    <t>Lincoln</t>
  </si>
  <si>
    <t>t127</t>
  </si>
  <si>
    <t>Monkton</t>
  </si>
  <si>
    <t>t138</t>
  </si>
  <si>
    <t>New Haven</t>
  </si>
  <si>
    <t>t196</t>
  </si>
  <si>
    <t>Starksboro</t>
  </si>
  <si>
    <t>u028</t>
  </si>
  <si>
    <t>Mount Abraham UHSD</t>
  </si>
  <si>
    <t>t001</t>
  </si>
  <si>
    <t>Addison</t>
  </si>
  <si>
    <t>t076</t>
  </si>
  <si>
    <t>Ferrisburgh</t>
  </si>
  <si>
    <t>u005</t>
  </si>
  <si>
    <t>Vergennes UHSD</t>
  </si>
  <si>
    <t>u044</t>
  </si>
  <si>
    <t>Vergennes UESD</t>
  </si>
  <si>
    <t>t029</t>
  </si>
  <si>
    <t>Bridport</t>
  </si>
  <si>
    <t>t053</t>
  </si>
  <si>
    <t>Cornwall</t>
  </si>
  <si>
    <t>t123</t>
  </si>
  <si>
    <t>Middlebury ID</t>
  </si>
  <si>
    <t>t167</t>
  </si>
  <si>
    <t>Ripton</t>
  </si>
  <si>
    <t>t180</t>
  </si>
  <si>
    <t>Salisbury</t>
  </si>
  <si>
    <t>t189</t>
  </si>
  <si>
    <t>Shoreham</t>
  </si>
  <si>
    <t>t239</t>
  </si>
  <si>
    <t>Weybridge</t>
  </si>
  <si>
    <t>u003</t>
  </si>
  <si>
    <t>Middlebury UHSD</t>
  </si>
  <si>
    <t>t017</t>
  </si>
  <si>
    <t>Benson</t>
  </si>
  <si>
    <t>t073</t>
  </si>
  <si>
    <t>Fair Haven</t>
  </si>
  <si>
    <t>t098</t>
  </si>
  <si>
    <t>Hubbardton</t>
  </si>
  <si>
    <t>t148</t>
  </si>
  <si>
    <t>Orwell</t>
  </si>
  <si>
    <t>t233</t>
  </si>
  <si>
    <t>West Haven</t>
  </si>
  <si>
    <t>u016</t>
  </si>
  <si>
    <t>Fair Haven UHS</t>
  </si>
  <si>
    <t>u042</t>
  </si>
  <si>
    <t>Castleton-Hubbardton</t>
  </si>
  <si>
    <t>t015</t>
  </si>
  <si>
    <t>Bennington ID</t>
  </si>
  <si>
    <t>t141</t>
  </si>
  <si>
    <t>North Bennington ID</t>
  </si>
  <si>
    <t>t159</t>
  </si>
  <si>
    <t>Pownal</t>
  </si>
  <si>
    <t>t183</t>
  </si>
  <si>
    <t>Shaftsbury</t>
  </si>
  <si>
    <t>t252</t>
  </si>
  <si>
    <t>Woodford</t>
  </si>
  <si>
    <t>u014</t>
  </si>
  <si>
    <t>Mt. Anthony UHSD</t>
  </si>
  <si>
    <t>t056</t>
  </si>
  <si>
    <t>Danby</t>
  </si>
  <si>
    <t>t059</t>
  </si>
  <si>
    <t>Dorset</t>
  </si>
  <si>
    <t>t119</t>
  </si>
  <si>
    <t>Manchester</t>
  </si>
  <si>
    <t>t134</t>
  </si>
  <si>
    <t>Mt. Tabor</t>
  </si>
  <si>
    <t>t150</t>
  </si>
  <si>
    <t>Pawlet</t>
  </si>
  <si>
    <t>t172</t>
  </si>
  <si>
    <t>Rupert</t>
  </si>
  <si>
    <t>t202</t>
  </si>
  <si>
    <t>Sunderland</t>
  </si>
  <si>
    <t>t248</t>
  </si>
  <si>
    <t>Winhall</t>
  </si>
  <si>
    <t>u023</t>
  </si>
  <si>
    <t>Currier Memorial USD</t>
  </si>
  <si>
    <t>u047</t>
  </si>
  <si>
    <t>Mettawee Comm. USD</t>
  </si>
  <si>
    <t>u301</t>
  </si>
  <si>
    <t>Mountain Town RED</t>
  </si>
  <si>
    <t>t050</t>
  </si>
  <si>
    <t>Colchester</t>
  </si>
  <si>
    <t>t036</t>
  </si>
  <si>
    <t>Burke</t>
  </si>
  <si>
    <t>t064</t>
  </si>
  <si>
    <t>East Haven</t>
  </si>
  <si>
    <t>t117</t>
  </si>
  <si>
    <t>Lyndon</t>
  </si>
  <si>
    <t>t135</t>
  </si>
  <si>
    <t>Newark</t>
  </si>
  <si>
    <t>t203</t>
  </si>
  <si>
    <t>Sutton</t>
  </si>
  <si>
    <t>u037</t>
  </si>
  <si>
    <t>Millers Run Unified</t>
  </si>
  <si>
    <t>t010</t>
  </si>
  <si>
    <t>Barnet</t>
  </si>
  <si>
    <t>t057</t>
  </si>
  <si>
    <t>Danville</t>
  </si>
  <si>
    <t>t151</t>
  </si>
  <si>
    <t>Peacham</t>
  </si>
  <si>
    <t>t218</t>
  </si>
  <si>
    <t>Walden</t>
  </si>
  <si>
    <t>t126</t>
  </si>
  <si>
    <t>Milton ID</t>
  </si>
  <si>
    <t>t179</t>
  </si>
  <si>
    <t>St. Johnsbury</t>
  </si>
  <si>
    <t>t022</t>
  </si>
  <si>
    <t>Bolton</t>
  </si>
  <si>
    <t>t099</t>
  </si>
  <si>
    <t>Huntington</t>
  </si>
  <si>
    <t>t106</t>
  </si>
  <si>
    <t>Jericho</t>
  </si>
  <si>
    <t>t166</t>
  </si>
  <si>
    <t>Richmond</t>
  </si>
  <si>
    <t>t211</t>
  </si>
  <si>
    <t>Underhill ID</t>
  </si>
  <si>
    <t>t212</t>
  </si>
  <si>
    <t>Underhill Town</t>
  </si>
  <si>
    <t>u017</t>
  </si>
  <si>
    <t>Mt. Mansfield UHS</t>
  </si>
  <si>
    <t>t069</t>
  </si>
  <si>
    <t>Essex Junction ID</t>
  </si>
  <si>
    <t>t232</t>
  </si>
  <si>
    <t>Westford</t>
  </si>
  <si>
    <t>u046</t>
  </si>
  <si>
    <t>t045</t>
  </si>
  <si>
    <t>Charlotte</t>
  </si>
  <si>
    <t>t096</t>
  </si>
  <si>
    <t>Hinesburg</t>
  </si>
  <si>
    <t>t178</t>
  </si>
  <si>
    <t>St. George</t>
  </si>
  <si>
    <t>t186</t>
  </si>
  <si>
    <t>Shelburne</t>
  </si>
  <si>
    <t>t244</t>
  </si>
  <si>
    <t>Williston</t>
  </si>
  <si>
    <t>u015</t>
  </si>
  <si>
    <t>Champlain Valley UHS</t>
  </si>
  <si>
    <t>t037</t>
  </si>
  <si>
    <t>Burlington</t>
  </si>
  <si>
    <t>t191</t>
  </si>
  <si>
    <t>South Burlington</t>
  </si>
  <si>
    <t>t249</t>
  </si>
  <si>
    <t>Winooski ID</t>
  </si>
  <si>
    <t>t051</t>
  </si>
  <si>
    <t>Concord</t>
  </si>
  <si>
    <t>t083</t>
  </si>
  <si>
    <t>Granby</t>
  </si>
  <si>
    <t>t088</t>
  </si>
  <si>
    <t>Guildhall</t>
  </si>
  <si>
    <t>t108</t>
  </si>
  <si>
    <t>Kirby</t>
  </si>
  <si>
    <t>t116</t>
  </si>
  <si>
    <t>Lunenburg</t>
  </si>
  <si>
    <t>t216</t>
  </si>
  <si>
    <t>Victory</t>
  </si>
  <si>
    <t>t225</t>
  </si>
  <si>
    <t>Waterford</t>
  </si>
  <si>
    <t>t021</t>
  </si>
  <si>
    <t>Bloomfield</t>
  </si>
  <si>
    <t>t035</t>
  </si>
  <si>
    <t>Brunswick</t>
  </si>
  <si>
    <t>t041</t>
  </si>
  <si>
    <t>Canaan</t>
  </si>
  <si>
    <t>t111</t>
  </si>
  <si>
    <t>Lemington</t>
  </si>
  <si>
    <t>t144</t>
  </si>
  <si>
    <t>Norton</t>
  </si>
  <si>
    <t>t007</t>
  </si>
  <si>
    <t>Bakersfield</t>
  </si>
  <si>
    <t>t018</t>
  </si>
  <si>
    <t>Berkshire</t>
  </si>
  <si>
    <t>t068</t>
  </si>
  <si>
    <t>Enosburg Falls ID</t>
  </si>
  <si>
    <t>t128</t>
  </si>
  <si>
    <t>Montgomery</t>
  </si>
  <si>
    <t>t165</t>
  </si>
  <si>
    <t>Richford</t>
  </si>
  <si>
    <t>t078</t>
  </si>
  <si>
    <t>Franklin</t>
  </si>
  <si>
    <t>t095</t>
  </si>
  <si>
    <t>Highgate</t>
  </si>
  <si>
    <t>t187</t>
  </si>
  <si>
    <t>Sheldon</t>
  </si>
  <si>
    <t>t204</t>
  </si>
  <si>
    <t>Swanton</t>
  </si>
  <si>
    <t>u007</t>
  </si>
  <si>
    <t>Missisquoi UHSD</t>
  </si>
  <si>
    <t>t071</t>
  </si>
  <si>
    <t>Fairfax</t>
  </si>
  <si>
    <t>t077</t>
  </si>
  <si>
    <t>Fletcher</t>
  </si>
  <si>
    <t>t079</t>
  </si>
  <si>
    <t>Georgia</t>
  </si>
  <si>
    <t>t072</t>
  </si>
  <si>
    <t>Fairfield</t>
  </si>
  <si>
    <t>t176</t>
  </si>
  <si>
    <t>St. Albans City</t>
  </si>
  <si>
    <t>t177</t>
  </si>
  <si>
    <t>St. Albans Town</t>
  </si>
  <si>
    <t>u048</t>
  </si>
  <si>
    <t>Bellows Free Academy</t>
  </si>
  <si>
    <t>t003</t>
  </si>
  <si>
    <t>Alburgh</t>
  </si>
  <si>
    <t>t084</t>
  </si>
  <si>
    <t>Grand Isle</t>
  </si>
  <si>
    <t>t103</t>
  </si>
  <si>
    <t>Isle La Motte</t>
  </si>
  <si>
    <t>t143</t>
  </si>
  <si>
    <t>North Hero</t>
  </si>
  <si>
    <t>t192</t>
  </si>
  <si>
    <t>South Hero</t>
  </si>
  <si>
    <t>t014</t>
  </si>
  <si>
    <t>Belvidere</t>
  </si>
  <si>
    <t>t040</t>
  </si>
  <si>
    <t>Cambridge</t>
  </si>
  <si>
    <t>t066</t>
  </si>
  <si>
    <t>Eden</t>
  </si>
  <si>
    <t>t100</t>
  </si>
  <si>
    <t>Hyde Park</t>
  </si>
  <si>
    <t>t107</t>
  </si>
  <si>
    <t>Johnson</t>
  </si>
  <si>
    <t>t226</t>
  </si>
  <si>
    <t>Waterville</t>
  </si>
  <si>
    <t>u018</t>
  </si>
  <si>
    <t>Lamoille UHSD</t>
  </si>
  <si>
    <t>t067</t>
  </si>
  <si>
    <t>Elmore</t>
  </si>
  <si>
    <t>t132</t>
  </si>
  <si>
    <t>Morristown</t>
  </si>
  <si>
    <t>t198</t>
  </si>
  <si>
    <t>Stowe</t>
  </si>
  <si>
    <t>t023</t>
  </si>
  <si>
    <t>Bradford ID</t>
  </si>
  <si>
    <t>t136</t>
  </si>
  <si>
    <t>Newbury</t>
  </si>
  <si>
    <t>t205</t>
  </si>
  <si>
    <t>Thetford</t>
  </si>
  <si>
    <t>u030</t>
  </si>
  <si>
    <t>Oxbow UHSD</t>
  </si>
  <si>
    <t>u036</t>
  </si>
  <si>
    <t>Waits River Valley Unified</t>
  </si>
  <si>
    <t>t024</t>
  </si>
  <si>
    <t>Braintree</t>
  </si>
  <si>
    <t>t032</t>
  </si>
  <si>
    <t>Brookfield</t>
  </si>
  <si>
    <t>t162</t>
  </si>
  <si>
    <t>Randolph</t>
  </si>
  <si>
    <t>u002</t>
  </si>
  <si>
    <t>Randolph UHSD</t>
  </si>
  <si>
    <t>t146</t>
  </si>
  <si>
    <t>Orange</t>
  </si>
  <si>
    <t>t223</t>
  </si>
  <si>
    <t>Washington</t>
  </si>
  <si>
    <t>t243</t>
  </si>
  <si>
    <t>Williamstown</t>
  </si>
  <si>
    <t>t046</t>
  </si>
  <si>
    <t>Chelsea</t>
  </si>
  <si>
    <t>t171</t>
  </si>
  <si>
    <t>Royalton</t>
  </si>
  <si>
    <t>t184</t>
  </si>
  <si>
    <t>Sharon</t>
  </si>
  <si>
    <t>t199</t>
  </si>
  <si>
    <t>Strafford</t>
  </si>
  <si>
    <t>t210</t>
  </si>
  <si>
    <t>Tunbridge</t>
  </si>
  <si>
    <t>t030</t>
  </si>
  <si>
    <t>Brighton</t>
  </si>
  <si>
    <t>t044</t>
  </si>
  <si>
    <t>Charleston</t>
  </si>
  <si>
    <t>t054</t>
  </si>
  <si>
    <t>Coventry</t>
  </si>
  <si>
    <t>t058</t>
  </si>
  <si>
    <t>Derby</t>
  </si>
  <si>
    <t>t097</t>
  </si>
  <si>
    <t>Holland</t>
  </si>
  <si>
    <t>t105</t>
  </si>
  <si>
    <t>Jay</t>
  </si>
  <si>
    <t>t114</t>
  </si>
  <si>
    <t>Lowell</t>
  </si>
  <si>
    <t>t131</t>
  </si>
  <si>
    <t>Morgan</t>
  </si>
  <si>
    <t>t139</t>
  </si>
  <si>
    <t>Newport City</t>
  </si>
  <si>
    <t>t140</t>
  </si>
  <si>
    <t>Newport Town</t>
  </si>
  <si>
    <t>t209</t>
  </si>
  <si>
    <t>Troy</t>
  </si>
  <si>
    <t>t231</t>
  </si>
  <si>
    <t>Westfield</t>
  </si>
  <si>
    <t>u022a</t>
  </si>
  <si>
    <t>North Country Jr. HS</t>
  </si>
  <si>
    <t>u022b</t>
  </si>
  <si>
    <t>North Country Sr. HS</t>
  </si>
  <si>
    <t>t019</t>
  </si>
  <si>
    <t>Berlin</t>
  </si>
  <si>
    <t>t039</t>
  </si>
  <si>
    <t>Calais</t>
  </si>
  <si>
    <t>t065</t>
  </si>
  <si>
    <t>East Montpelier</t>
  </si>
  <si>
    <t>t124</t>
  </si>
  <si>
    <t>Middlesex</t>
  </si>
  <si>
    <t>t254</t>
  </si>
  <si>
    <t>Worcester</t>
  </si>
  <si>
    <t>u032</t>
  </si>
  <si>
    <t>U-32 High School</t>
  </si>
  <si>
    <t>t049</t>
  </si>
  <si>
    <t>Clarendon</t>
  </si>
  <si>
    <t>t190</t>
  </si>
  <si>
    <t>Shrewsbury</t>
  </si>
  <si>
    <t>t219</t>
  </si>
  <si>
    <t>Wallingford</t>
  </si>
  <si>
    <t>u040</t>
  </si>
  <si>
    <t>Mill River USD</t>
  </si>
  <si>
    <t>t002</t>
  </si>
  <si>
    <t>Albany</t>
  </si>
  <si>
    <t>t013</t>
  </si>
  <si>
    <t>Barton ID</t>
  </si>
  <si>
    <t>t034</t>
  </si>
  <si>
    <t>Brownington</t>
  </si>
  <si>
    <t>t080</t>
  </si>
  <si>
    <t>Glover</t>
  </si>
  <si>
    <t>t102</t>
  </si>
  <si>
    <t>Irasburg</t>
  </si>
  <si>
    <t>t147</t>
  </si>
  <si>
    <t>Orleans ID</t>
  </si>
  <si>
    <t>t235</t>
  </si>
  <si>
    <t>Westmore</t>
  </si>
  <si>
    <t>u024</t>
  </si>
  <si>
    <t>Lake Region UHS</t>
  </si>
  <si>
    <t>t055</t>
  </si>
  <si>
    <t>Craftsbury</t>
  </si>
  <si>
    <t>t092</t>
  </si>
  <si>
    <t>Hardwick</t>
  </si>
  <si>
    <t>t195</t>
  </si>
  <si>
    <t>Stannard</t>
  </si>
  <si>
    <t>t250</t>
  </si>
  <si>
    <t>Wolcott</t>
  </si>
  <si>
    <t>t251</t>
  </si>
  <si>
    <t>Woodbury</t>
  </si>
  <si>
    <t>u026</t>
  </si>
  <si>
    <t>Hazen UHSD</t>
  </si>
  <si>
    <t>u043</t>
  </si>
  <si>
    <t>Lakeview USD</t>
  </si>
  <si>
    <t>t026</t>
  </si>
  <si>
    <t>Brandon</t>
  </si>
  <si>
    <t>t048</t>
  </si>
  <si>
    <t>Chittenden</t>
  </si>
  <si>
    <t>t081</t>
  </si>
  <si>
    <t>Goshen</t>
  </si>
  <si>
    <t>t110</t>
  </si>
  <si>
    <t>Leicester</t>
  </si>
  <si>
    <t>t122</t>
  </si>
  <si>
    <t>Mendon</t>
  </si>
  <si>
    <t>t154</t>
  </si>
  <si>
    <t>Pittsford</t>
  </si>
  <si>
    <t>t201</t>
  </si>
  <si>
    <t>Sudbury</t>
  </si>
  <si>
    <t>t241</t>
  </si>
  <si>
    <t>Whiting</t>
  </si>
  <si>
    <t>u008</t>
  </si>
  <si>
    <t>Otter Valley UHS</t>
  </si>
  <si>
    <t>t160</t>
  </si>
  <si>
    <t>Proctor</t>
  </si>
  <si>
    <t>t174</t>
  </si>
  <si>
    <t>Rutland Town</t>
  </si>
  <si>
    <t>t237</t>
  </si>
  <si>
    <t>West Rutland</t>
  </si>
  <si>
    <t>t101</t>
  </si>
  <si>
    <t>Ira</t>
  </si>
  <si>
    <t>t125</t>
  </si>
  <si>
    <t>Middletown Springs</t>
  </si>
  <si>
    <t>t158</t>
  </si>
  <si>
    <t>Poultney</t>
  </si>
  <si>
    <t>t206</t>
  </si>
  <si>
    <t>Tinmouth</t>
  </si>
  <si>
    <t>t228</t>
  </si>
  <si>
    <t>Wells</t>
  </si>
  <si>
    <t>t173</t>
  </si>
  <si>
    <t>Rutland City</t>
  </si>
  <si>
    <t>t038</t>
  </si>
  <si>
    <t>Cabot</t>
  </si>
  <si>
    <t>u033</t>
  </si>
  <si>
    <t>Twinfield Unified</t>
  </si>
  <si>
    <t>t075</t>
  </si>
  <si>
    <t>Fayston</t>
  </si>
  <si>
    <t>t130</t>
  </si>
  <si>
    <t>Moretown</t>
  </si>
  <si>
    <t>t217</t>
  </si>
  <si>
    <t>Waitsfield</t>
  </si>
  <si>
    <t>t222</t>
  </si>
  <si>
    <t>Warren</t>
  </si>
  <si>
    <t>u019</t>
  </si>
  <si>
    <t>Harwood USHD</t>
  </si>
  <si>
    <t>u045</t>
  </si>
  <si>
    <t>Union District #45</t>
  </si>
  <si>
    <t>t142</t>
  </si>
  <si>
    <t>Northfield</t>
  </si>
  <si>
    <t>t170</t>
  </si>
  <si>
    <t>Roxbury</t>
  </si>
  <si>
    <t>t129</t>
  </si>
  <si>
    <t>Montpelier</t>
  </si>
  <si>
    <t>t033</t>
  </si>
  <si>
    <t>Brookline</t>
  </si>
  <si>
    <t>t060</t>
  </si>
  <si>
    <t>Dover</t>
  </si>
  <si>
    <t>t104</t>
  </si>
  <si>
    <t>Jamaica</t>
  </si>
  <si>
    <t>t120</t>
  </si>
  <si>
    <t>Marlboro</t>
  </si>
  <si>
    <t>t137</t>
  </si>
  <si>
    <t>Newfane</t>
  </si>
  <si>
    <t>t200</t>
  </si>
  <si>
    <t>Stratton</t>
  </si>
  <si>
    <t>t208</t>
  </si>
  <si>
    <t>Townshend</t>
  </si>
  <si>
    <t>t221</t>
  </si>
  <si>
    <t>Wardsboro</t>
  </si>
  <si>
    <t>t246</t>
  </si>
  <si>
    <t>Windham</t>
  </si>
  <si>
    <t>u034</t>
  </si>
  <si>
    <t>Leland &amp; Gray UHSD</t>
  </si>
  <si>
    <t>t006</t>
  </si>
  <si>
    <t>Athens</t>
  </si>
  <si>
    <t>t082</t>
  </si>
  <si>
    <t>Grafton</t>
  </si>
  <si>
    <t>t169</t>
  </si>
  <si>
    <t>Rockingham</t>
  </si>
  <si>
    <t>t234</t>
  </si>
  <si>
    <t>Westminster</t>
  </si>
  <si>
    <t>u027</t>
  </si>
  <si>
    <t>Bellows Falls UHSD</t>
  </si>
  <si>
    <t>t027</t>
  </si>
  <si>
    <t>Brattleboro</t>
  </si>
  <si>
    <t>t061</t>
  </si>
  <si>
    <t>Dummerston</t>
  </si>
  <si>
    <t>t089</t>
  </si>
  <si>
    <t>Guilford</t>
  </si>
  <si>
    <t>t161</t>
  </si>
  <si>
    <t>Putney</t>
  </si>
  <si>
    <t>t214</t>
  </si>
  <si>
    <t>Vernon</t>
  </si>
  <si>
    <t>u006</t>
  </si>
  <si>
    <t>Brattleboro UHS</t>
  </si>
  <si>
    <t>t090</t>
  </si>
  <si>
    <t>Halifax</t>
  </si>
  <si>
    <t>t164</t>
  </si>
  <si>
    <t>Readsboro</t>
  </si>
  <si>
    <t>t182</t>
  </si>
  <si>
    <t>Searsburg</t>
  </si>
  <si>
    <t>t194</t>
  </si>
  <si>
    <t>Stamford</t>
  </si>
  <si>
    <t>t242</t>
  </si>
  <si>
    <t>Whitingham</t>
  </si>
  <si>
    <t>t245</t>
  </si>
  <si>
    <t>Wilmington</t>
  </si>
  <si>
    <t>t020</t>
  </si>
  <si>
    <t>Bethel</t>
  </si>
  <si>
    <t>t085</t>
  </si>
  <si>
    <t>Granville</t>
  </si>
  <si>
    <t>t091</t>
  </si>
  <si>
    <t>Hancock</t>
  </si>
  <si>
    <t>t153</t>
  </si>
  <si>
    <t>Pittsfield</t>
  </si>
  <si>
    <t>t168</t>
  </si>
  <si>
    <t>Rochester</t>
  </si>
  <si>
    <t>t197</t>
  </si>
  <si>
    <t>Stockbridge</t>
  </si>
  <si>
    <t>t009</t>
  </si>
  <si>
    <t>Barnard</t>
  </si>
  <si>
    <t>t028</t>
  </si>
  <si>
    <t>Bridgewater</t>
  </si>
  <si>
    <t>t157</t>
  </si>
  <si>
    <t>Pomfret</t>
  </si>
  <si>
    <t>t163</t>
  </si>
  <si>
    <t>Reading</t>
  </si>
  <si>
    <t>t188</t>
  </si>
  <si>
    <t>Sherburne</t>
  </si>
  <si>
    <t>t253</t>
  </si>
  <si>
    <t>Woodstock</t>
  </si>
  <si>
    <t>u004</t>
  </si>
  <si>
    <t>Woodstock UHSD</t>
  </si>
  <si>
    <t>t094</t>
  </si>
  <si>
    <t>Hartland</t>
  </si>
  <si>
    <t>t227</t>
  </si>
  <si>
    <t>Weathersfield</t>
  </si>
  <si>
    <t>t238</t>
  </si>
  <si>
    <t>West Windsor</t>
  </si>
  <si>
    <t>t247</t>
  </si>
  <si>
    <t>Windsor</t>
  </si>
  <si>
    <t>t093</t>
  </si>
  <si>
    <t>Hartford</t>
  </si>
  <si>
    <t>t145</t>
  </si>
  <si>
    <t>Norwich</t>
  </si>
  <si>
    <t>t193</t>
  </si>
  <si>
    <t>Springfield</t>
  </si>
  <si>
    <t>u021</t>
  </si>
  <si>
    <t>Blue Mountain Unified</t>
  </si>
  <si>
    <t>t070</t>
  </si>
  <si>
    <t>Essex Town</t>
  </si>
  <si>
    <t>t005</t>
  </si>
  <si>
    <t>Arlington</t>
  </si>
  <si>
    <t>t181</t>
  </si>
  <si>
    <t>Sandgate</t>
  </si>
  <si>
    <t>t011</t>
  </si>
  <si>
    <t>Barre City</t>
  </si>
  <si>
    <t>t012</t>
  </si>
  <si>
    <t>Barre Town</t>
  </si>
  <si>
    <t>u041</t>
  </si>
  <si>
    <t>Spaulding UHSD</t>
  </si>
  <si>
    <t>t008</t>
  </si>
  <si>
    <t>Baltimore</t>
  </si>
  <si>
    <t>t043</t>
  </si>
  <si>
    <t>Cavendish</t>
  </si>
  <si>
    <t>t115</t>
  </si>
  <si>
    <t>Ludlow</t>
  </si>
  <si>
    <t>t133</t>
  </si>
  <si>
    <t>Mt. Holly</t>
  </si>
  <si>
    <t>t156</t>
  </si>
  <si>
    <t>Plymouth</t>
  </si>
  <si>
    <t>u029</t>
  </si>
  <si>
    <t>Chester-Andover US</t>
  </si>
  <si>
    <t>u035</t>
  </si>
  <si>
    <t>Green Mountain UHS</t>
  </si>
  <si>
    <t>u039</t>
  </si>
  <si>
    <t>Black River USD</t>
  </si>
  <si>
    <t>U146</t>
  </si>
  <si>
    <t>Rivendell (VT towns)</t>
  </si>
  <si>
    <t>Total</t>
  </si>
  <si>
    <t>maximum</t>
  </si>
  <si>
    <t>minimum</t>
  </si>
  <si>
    <t>High and Low</t>
  </si>
  <si>
    <t>K-12 Special</t>
  </si>
  <si>
    <t xml:space="preserve"> Spec. Ed. Formula</t>
  </si>
  <si>
    <t>K-12 IEP</t>
  </si>
  <si>
    <t>ADM for</t>
  </si>
  <si>
    <t>IEP Spec. Ed.</t>
  </si>
  <si>
    <t>Special Education</t>
  </si>
  <si>
    <t>Spending</t>
  </si>
  <si>
    <t>Education Cost</t>
  </si>
  <si>
    <t>Count/K-12</t>
  </si>
  <si>
    <t>Formula Cost/</t>
  </si>
  <si>
    <t>for FY2013</t>
  </si>
  <si>
    <t xml:space="preserve">   Supervisory Union</t>
  </si>
  <si>
    <t>(Federal/State/local)</t>
  </si>
  <si>
    <t>(State/local)</t>
  </si>
  <si>
    <t>Child Count*</t>
  </si>
  <si>
    <t>Students</t>
  </si>
  <si>
    <t>Resident ADM</t>
  </si>
  <si>
    <t>16 VSA 2974</t>
  </si>
  <si>
    <t>Addison Northeast</t>
  </si>
  <si>
    <t>Addison Northwest</t>
  </si>
  <si>
    <t>Addison Central</t>
  </si>
  <si>
    <t>Addison-Rutland</t>
  </si>
  <si>
    <t>Southwest Vermont</t>
  </si>
  <si>
    <t>Bennington-Rutland</t>
  </si>
  <si>
    <t>Caledonia North</t>
  </si>
  <si>
    <t>Caledonia Central</t>
  </si>
  <si>
    <t>Milton</t>
  </si>
  <si>
    <t>Chittenden East</t>
  </si>
  <si>
    <t>Chittenden Central**</t>
  </si>
  <si>
    <t>Chittenden South</t>
  </si>
  <si>
    <t>Winooski</t>
  </si>
  <si>
    <t>Essex-Caledonia</t>
  </si>
  <si>
    <t>Essex North</t>
  </si>
  <si>
    <t>Franklin Northeast</t>
  </si>
  <si>
    <t>Franklin Northwest</t>
  </si>
  <si>
    <t>Franklin West</t>
  </si>
  <si>
    <t>Franklin Central</t>
  </si>
  <si>
    <t>Lamoille North</t>
  </si>
  <si>
    <t>Lamoille South</t>
  </si>
  <si>
    <t>Orange East</t>
  </si>
  <si>
    <t>Orange Southwest</t>
  </si>
  <si>
    <t>Orange North</t>
  </si>
  <si>
    <t>Orange-Windsor</t>
  </si>
  <si>
    <t>North Country</t>
  </si>
  <si>
    <t>Washington Central</t>
  </si>
  <si>
    <t>Rutland South</t>
  </si>
  <si>
    <t>Orleans Central</t>
  </si>
  <si>
    <t>Orleans Southwest</t>
  </si>
  <si>
    <t>Rutland Northeast</t>
  </si>
  <si>
    <t>Rutland Central</t>
  </si>
  <si>
    <t>Rutland Southwest</t>
  </si>
  <si>
    <t>Washington Northeast</t>
  </si>
  <si>
    <t>Washington West</t>
  </si>
  <si>
    <t>Washington South</t>
  </si>
  <si>
    <t>Windham Central</t>
  </si>
  <si>
    <t>Windham Northeast</t>
  </si>
  <si>
    <t>Windham Southeast</t>
  </si>
  <si>
    <t>Windham Southwest</t>
  </si>
  <si>
    <t>Windsor Northwest</t>
  </si>
  <si>
    <t>Windsor Central</t>
  </si>
  <si>
    <t>Windsor Southeast</t>
  </si>
  <si>
    <t>Norwich/Dresden***</t>
  </si>
  <si>
    <t>Blue Mountain</t>
  </si>
  <si>
    <t>Essex Town**</t>
  </si>
  <si>
    <t>Battenkill Valley</t>
  </si>
  <si>
    <t>Barre</t>
  </si>
  <si>
    <t>TOTAL</t>
  </si>
  <si>
    <t>Minimum</t>
  </si>
  <si>
    <t>Maximum</t>
  </si>
  <si>
    <t>**  The information shown here for Essex Town Supervisory Union is for Grades K-8 only.  The information for  Chittenden Central (SU13) includes the</t>
  </si>
  <si>
    <t>information for Essex Town for Grades 9-12 as the Essex Community Ed. Center is the union high school for Essex Junction and Essex Town.</t>
  </si>
  <si>
    <t>Two Rivers</t>
  </si>
  <si>
    <t>***   The child count for Norwich includes 28 grades 7-12 students counted in New Hampshire's child count.</t>
  </si>
  <si>
    <t>8 low</t>
  </si>
  <si>
    <t>10 high</t>
  </si>
  <si>
    <t>51 High; 82 low</t>
  </si>
  <si>
    <t>FY2015</t>
  </si>
  <si>
    <t>FY2015 Total</t>
  </si>
  <si>
    <t>FY2015 Special</t>
  </si>
  <si>
    <t>Maidstone</t>
  </si>
  <si>
    <t>t118</t>
  </si>
  <si>
    <t>ADM total above excludes 9 students from Buel's Gore, Ferdinand and Somerset</t>
  </si>
  <si>
    <t>FY-2015 SPECIAL EDUCATION EXPENDITURES BY SUPERVISORY UNION</t>
  </si>
  <si>
    <t>FY2015 Actual</t>
  </si>
  <si>
    <t>FY2015 Actual K-12</t>
  </si>
  <si>
    <t>Dec. 1, 2014</t>
  </si>
  <si>
    <t>FY2015 K-12</t>
  </si>
  <si>
    <t>*  ADM data used is frozen ADM as of Dec. 2014; child count includes only K-12 eligible students (excludes parentally-placed students).</t>
  </si>
  <si>
    <t>SU001</t>
  </si>
  <si>
    <t>SU002</t>
  </si>
  <si>
    <t>SU003</t>
  </si>
  <si>
    <t>SU004</t>
  </si>
  <si>
    <t>SU005</t>
  </si>
  <si>
    <t>SU006</t>
  </si>
  <si>
    <t>SU007</t>
  </si>
  <si>
    <t>SU008</t>
  </si>
  <si>
    <t>SU009</t>
  </si>
  <si>
    <t>SU010</t>
  </si>
  <si>
    <t>SU011</t>
  </si>
  <si>
    <t>SU012</t>
  </si>
  <si>
    <t>SU013</t>
  </si>
  <si>
    <t>SU014</t>
  </si>
  <si>
    <t>SU015</t>
  </si>
  <si>
    <t>SU016</t>
  </si>
  <si>
    <t>SU017</t>
  </si>
  <si>
    <t>SU018</t>
  </si>
  <si>
    <t>SU019</t>
  </si>
  <si>
    <t>SU020</t>
  </si>
  <si>
    <t>SU021</t>
  </si>
  <si>
    <t>SU022</t>
  </si>
  <si>
    <t>SU023</t>
  </si>
  <si>
    <t>SU024</t>
  </si>
  <si>
    <t>SU025</t>
  </si>
  <si>
    <t>SU026</t>
  </si>
  <si>
    <t>SU027</t>
  </si>
  <si>
    <t>SU028</t>
  </si>
  <si>
    <t>SU029</t>
  </si>
  <si>
    <t>SU030</t>
  </si>
  <si>
    <t>SU031</t>
  </si>
  <si>
    <t>SU032</t>
  </si>
  <si>
    <t>SU033</t>
  </si>
  <si>
    <t>SU034</t>
  </si>
  <si>
    <t>SU035</t>
  </si>
  <si>
    <t>SU036</t>
  </si>
  <si>
    <t>SU037</t>
  </si>
  <si>
    <t>SU038</t>
  </si>
  <si>
    <t>SU040</t>
  </si>
  <si>
    <t>SU041</t>
  </si>
  <si>
    <t>SU042</t>
  </si>
  <si>
    <t>SU043</t>
  </si>
  <si>
    <t>SU045</t>
  </si>
  <si>
    <t>SU046</t>
  </si>
  <si>
    <t>SU047</t>
  </si>
  <si>
    <t>SU048</t>
  </si>
  <si>
    <t>SU049</t>
  </si>
  <si>
    <t>SU050</t>
  </si>
  <si>
    <t>SU051</t>
  </si>
  <si>
    <t>SU052</t>
  </si>
  <si>
    <t>SU054</t>
  </si>
  <si>
    <t>SU055</t>
  </si>
  <si>
    <t>SU056</t>
  </si>
  <si>
    <t>SU057</t>
  </si>
  <si>
    <t>SU059</t>
  </si>
  <si>
    <t>SU060</t>
  </si>
  <si>
    <t>SU061</t>
  </si>
  <si>
    <t>SU063</t>
  </si>
  <si>
    <t>SU064</t>
  </si>
  <si>
    <t>* The 1 child count for Somerset was excluded as costs are not paid by SEER reimburesement</t>
  </si>
  <si>
    <t>Amount</t>
  </si>
  <si>
    <t>over</t>
  </si>
  <si>
    <t>Threshold</t>
  </si>
  <si>
    <t xml:space="preserve">Amount </t>
  </si>
  <si>
    <t>State Ave</t>
  </si>
  <si>
    <t>FY2015 Special Education Cost, ADM, and Child Count by School District as of 9/14/2015</t>
  </si>
  <si>
    <r>
      <t>Essex Community UHS</t>
    </r>
    <r>
      <rPr>
        <vertAlign val="superscript"/>
        <sz val="10"/>
        <rFont val="Times New Roman"/>
        <family val="1"/>
      </rPr>
      <t>1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</si>
  <si>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>Chittenden Central SU submitted a revised Special Education Expense Report on behalf of Essex Community UHS on 11/18/15. That district is no longer High Spending based on the new information.</t>
    </r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</si>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</sst>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0" x14ac:knownFonts="1">
    <font>
      <sz val="10"/>
      <name val="Times New Roman"/>
    </font>
    <font>
      <sz val="10"/>
      <name val="Times New Roman"/>
      <family val="1"/>
    </font>
    <font>
      <sz val="14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4" applyFill="1"/>
    <xf numFmtId="0" fontId="1" fillId="0" borderId="0" xfId="4" applyFill="1" applyBorder="1"/>
    <xf numFmtId="2" fontId="1" fillId="0" borderId="0" xfId="4" applyNumberFormat="1" applyFont="1" applyFill="1" applyBorder="1"/>
    <xf numFmtId="0" fontId="1" fillId="0" borderId="0" xfId="4" applyFont="1" applyFill="1" applyAlignment="1">
      <alignment horizontal="center"/>
    </xf>
    <xf numFmtId="0" fontId="1" fillId="0" borderId="0" xfId="4" applyFont="1" applyFill="1"/>
    <xf numFmtId="0" fontId="2" fillId="0" borderId="0" xfId="4" applyFont="1" applyAlignment="1">
      <alignment horizontal="centerContinuous"/>
    </xf>
    <xf numFmtId="0" fontId="2" fillId="0" borderId="0" xfId="4" applyFont="1" applyBorder="1" applyAlignment="1">
      <alignment horizontal="centerContinuous"/>
    </xf>
    <xf numFmtId="2" fontId="2" fillId="0" borderId="0" xfId="4" applyNumberFormat="1" applyFont="1" applyFill="1" applyBorder="1" applyAlignment="1">
      <alignment horizontal="centerContinuous"/>
    </xf>
    <xf numFmtId="0" fontId="2" fillId="0" borderId="0" xfId="4" applyFont="1" applyFill="1" applyAlignment="1">
      <alignment horizontal="centerContinuous"/>
    </xf>
    <xf numFmtId="0" fontId="1" fillId="0" borderId="0" xfId="4" applyFill="1" applyAlignment="1">
      <alignment horizontal="centerContinuous"/>
    </xf>
    <xf numFmtId="0" fontId="1" fillId="0" borderId="0" xfId="4" applyAlignment="1"/>
    <xf numFmtId="0" fontId="1" fillId="0" borderId="0" xfId="4" applyBorder="1" applyAlignment="1"/>
    <xf numFmtId="2" fontId="1" fillId="0" borderId="0" xfId="4" applyNumberFormat="1" applyFill="1" applyBorder="1" applyAlignment="1"/>
    <xf numFmtId="0" fontId="1" fillId="0" borderId="0" xfId="4" applyFill="1" applyAlignment="1"/>
    <xf numFmtId="0" fontId="1" fillId="0" borderId="1" xfId="4" applyBorder="1" applyAlignment="1"/>
    <xf numFmtId="2" fontId="3" fillId="0" borderId="1" xfId="4" applyNumberFormat="1" applyFont="1" applyFill="1" applyBorder="1" applyAlignment="1"/>
    <xf numFmtId="0" fontId="1" fillId="0" borderId="1" xfId="4" applyFill="1" applyBorder="1" applyAlignment="1"/>
    <xf numFmtId="0" fontId="1" fillId="0" borderId="2" xfId="4" applyFont="1" applyBorder="1"/>
    <xf numFmtId="0" fontId="1" fillId="0" borderId="3" xfId="4" applyFont="1" applyBorder="1"/>
    <xf numFmtId="2" fontId="1" fillId="0" borderId="3" xfId="4" applyNumberFormat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1" fillId="0" borderId="3" xfId="4" applyFont="1" applyFill="1" applyBorder="1"/>
    <xf numFmtId="0" fontId="1" fillId="0" borderId="3" xfId="4" quotePrefix="1" applyFont="1" applyBorder="1"/>
    <xf numFmtId="0" fontId="1" fillId="0" borderId="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4" xfId="4" applyFont="1" applyBorder="1" applyAlignment="1">
      <alignment horizontal="center"/>
    </xf>
    <xf numFmtId="0" fontId="1" fillId="0" borderId="4" xfId="4" applyFont="1" applyBorder="1" applyAlignment="1">
      <alignment horizontal="center" vertical="center"/>
    </xf>
    <xf numFmtId="2" fontId="1" fillId="0" borderId="4" xfId="4" applyNumberFormat="1" applyFont="1" applyFill="1" applyBorder="1" applyAlignment="1">
      <alignment horizontal="center"/>
    </xf>
    <xf numFmtId="0" fontId="1" fillId="0" borderId="4" xfId="4" applyFont="1" applyFill="1" applyBorder="1" applyAlignment="1">
      <alignment horizontal="center"/>
    </xf>
    <xf numFmtId="0" fontId="1" fillId="0" borderId="3" xfId="4" applyFill="1" applyBorder="1"/>
    <xf numFmtId="0" fontId="1" fillId="0" borderId="5" xfId="4" applyFont="1" applyBorder="1"/>
    <xf numFmtId="2" fontId="1" fillId="0" borderId="0" xfId="4" applyNumberFormat="1" applyFill="1"/>
    <xf numFmtId="0" fontId="1" fillId="0" borderId="6" xfId="0" applyFont="1" applyFill="1" applyBorder="1"/>
    <xf numFmtId="164" fontId="1" fillId="0" borderId="6" xfId="4" applyNumberFormat="1" applyFill="1" applyBorder="1"/>
    <xf numFmtId="4" fontId="1" fillId="0" borderId="6" xfId="4" applyNumberFormat="1" applyFont="1" applyFill="1" applyBorder="1"/>
    <xf numFmtId="165" fontId="1" fillId="0" borderId="6" xfId="4" applyNumberFormat="1" applyFill="1" applyBorder="1"/>
    <xf numFmtId="0" fontId="1" fillId="0" borderId="6" xfId="4" applyFill="1" applyBorder="1" applyAlignment="1">
      <alignment horizontal="center"/>
    </xf>
    <xf numFmtId="0" fontId="1" fillId="0" borderId="0" xfId="4" quotePrefix="1" applyFont="1" applyFill="1"/>
    <xf numFmtId="0" fontId="1" fillId="0" borderId="6" xfId="4" applyFont="1" applyFill="1" applyBorder="1"/>
    <xf numFmtId="2" fontId="1" fillId="0" borderId="6" xfId="4" applyNumberFormat="1" applyFill="1" applyBorder="1"/>
    <xf numFmtId="0" fontId="1" fillId="0" borderId="7" xfId="4" applyFont="1" applyFill="1" applyBorder="1"/>
    <xf numFmtId="2" fontId="1" fillId="0" borderId="7" xfId="4" applyNumberFormat="1" applyFont="1" applyFill="1" applyBorder="1"/>
    <xf numFmtId="0" fontId="1" fillId="0" borderId="0" xfId="4"/>
    <xf numFmtId="164" fontId="1" fillId="0" borderId="0" xfId="4" applyNumberFormat="1" applyFill="1"/>
    <xf numFmtId="165" fontId="1" fillId="0" borderId="0" xfId="4" applyNumberFormat="1"/>
    <xf numFmtId="165" fontId="1" fillId="0" borderId="0" xfId="4" applyNumberFormat="1" applyFill="1"/>
    <xf numFmtId="4" fontId="1" fillId="0" borderId="0" xfId="4" applyNumberFormat="1"/>
    <xf numFmtId="0" fontId="1" fillId="0" borderId="0" xfId="4" applyFont="1"/>
    <xf numFmtId="0" fontId="0" fillId="0" borderId="0" xfId="0" applyFill="1"/>
    <xf numFmtId="3" fontId="0" fillId="0" borderId="0" xfId="0" applyNumberFormat="1" applyFill="1"/>
    <xf numFmtId="0" fontId="7" fillId="0" borderId="0" xfId="0" applyFont="1" applyFill="1" applyAlignment="1">
      <alignment horizontal="centerContinuous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" fontId="0" fillId="0" borderId="6" xfId="0" applyNumberFormat="1" applyFill="1" applyBorder="1"/>
    <xf numFmtId="0" fontId="0" fillId="0" borderId="6" xfId="0" applyFill="1" applyBorder="1"/>
    <xf numFmtId="4" fontId="0" fillId="0" borderId="0" xfId="0" applyNumberFormat="1" applyFill="1"/>
    <xf numFmtId="4" fontId="1" fillId="0" borderId="6" xfId="0" applyNumberFormat="1" applyFont="1" applyFill="1" applyBorder="1"/>
    <xf numFmtId="0" fontId="1" fillId="0" borderId="0" xfId="0" applyFont="1" applyFill="1"/>
    <xf numFmtId="165" fontId="0" fillId="0" borderId="0" xfId="0" applyNumberFormat="1" applyFill="1"/>
    <xf numFmtId="3" fontId="1" fillId="0" borderId="0" xfId="0" applyNumberFormat="1" applyFont="1" applyFill="1"/>
    <xf numFmtId="0" fontId="0" fillId="0" borderId="3" xfId="0" applyFill="1" applyBorder="1"/>
    <xf numFmtId="0" fontId="1" fillId="0" borderId="2" xfId="0" applyFont="1" applyFill="1" applyBorder="1" applyAlignment="1">
      <alignment horizontal="center"/>
    </xf>
    <xf numFmtId="0" fontId="0" fillId="0" borderId="7" xfId="0" applyFill="1" applyBorder="1"/>
    <xf numFmtId="0" fontId="1" fillId="0" borderId="0" xfId="0" applyFont="1" applyFill="1" applyAlignment="1">
      <alignment horizontal="center"/>
    </xf>
    <xf numFmtId="164" fontId="1" fillId="0" borderId="6" xfId="6" applyNumberFormat="1" applyFont="1" applyFill="1" applyBorder="1"/>
    <xf numFmtId="164" fontId="0" fillId="0" borderId="0" xfId="0" applyNumberFormat="1" applyFill="1"/>
    <xf numFmtId="10" fontId="1" fillId="0" borderId="6" xfId="0" applyNumberFormat="1" applyFont="1" applyFill="1" applyBorder="1"/>
    <xf numFmtId="10" fontId="0" fillId="0" borderId="0" xfId="0" applyNumberFormat="1" applyFill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/>
    <xf numFmtId="3" fontId="1" fillId="0" borderId="6" xfId="0" applyNumberFormat="1" applyFont="1" applyFill="1" applyBorder="1"/>
    <xf numFmtId="4" fontId="0" fillId="0" borderId="7" xfId="0" applyNumberFormat="1" applyFill="1" applyBorder="1"/>
    <xf numFmtId="164" fontId="1" fillId="0" borderId="7" xfId="6" applyNumberFormat="1" applyFont="1" applyFill="1" applyBorder="1"/>
    <xf numFmtId="4" fontId="1" fillId="0" borderId="7" xfId="0" applyNumberFormat="1" applyFont="1" applyFill="1" applyBorder="1"/>
    <xf numFmtId="10" fontId="1" fillId="0" borderId="7" xfId="0" applyNumberFormat="1" applyFont="1" applyFill="1" applyBorder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7" xfId="0" applyNumberFormat="1" applyFont="1" applyFill="1" applyBorder="1"/>
    <xf numFmtId="0" fontId="0" fillId="0" borderId="0" xfId="0" applyFill="1" applyBorder="1"/>
    <xf numFmtId="0" fontId="1" fillId="0" borderId="0" xfId="0" quotePrefix="1" applyFont="1" applyFill="1"/>
    <xf numFmtId="0" fontId="1" fillId="0" borderId="0" xfId="4" applyFont="1" applyFill="1" applyAlignment="1">
      <alignment horizontal="left"/>
    </xf>
    <xf numFmtId="0" fontId="1" fillId="0" borderId="0" xfId="4" quotePrefix="1" applyFont="1" applyFill="1" applyAlignment="1">
      <alignment horizontal="left"/>
    </xf>
    <xf numFmtId="0" fontId="1" fillId="0" borderId="0" xfId="4" applyFill="1" applyAlignment="1">
      <alignment horizontal="left"/>
    </xf>
    <xf numFmtId="0" fontId="3" fillId="0" borderId="0" xfId="0" applyFont="1" applyFill="1"/>
    <xf numFmtId="0" fontId="0" fillId="0" borderId="11" xfId="0" applyFill="1" applyBorder="1"/>
    <xf numFmtId="0" fontId="0" fillId="0" borderId="8" xfId="0" applyFill="1" applyBorder="1"/>
    <xf numFmtId="0" fontId="0" fillId="0" borderId="12" xfId="0" applyFill="1" applyBorder="1"/>
    <xf numFmtId="0" fontId="0" fillId="0" borderId="9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0" xfId="0" applyFill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1" fillId="0" borderId="14" xfId="0" applyFont="1" applyFill="1" applyBorder="1"/>
    <xf numFmtId="0" fontId="1" fillId="0" borderId="15" xfId="0" applyFont="1" applyFill="1" applyBorder="1"/>
    <xf numFmtId="0" fontId="0" fillId="0" borderId="0" xfId="0" applyNumberFormat="1" applyFill="1"/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6" xfId="0" applyNumberFormat="1" applyFill="1" applyBorder="1"/>
    <xf numFmtId="166" fontId="1" fillId="0" borderId="0" xfId="1" applyNumberFormat="1" applyFont="1" applyFill="1"/>
    <xf numFmtId="0" fontId="1" fillId="0" borderId="0" xfId="4" applyAlignment="1">
      <alignment horizontal="center"/>
    </xf>
    <xf numFmtId="0" fontId="1" fillId="0" borderId="0" xfId="0" applyFont="1"/>
    <xf numFmtId="0" fontId="1" fillId="0" borderId="0" xfId="4" applyFont="1" applyFill="1" applyAlignment="1">
      <alignment horizontal="right"/>
    </xf>
    <xf numFmtId="0" fontId="1" fillId="0" borderId="0" xfId="4" applyFill="1" applyAlignment="1">
      <alignment horizontal="right"/>
    </xf>
    <xf numFmtId="0" fontId="1" fillId="0" borderId="1" xfId="4" applyFill="1" applyBorder="1" applyAlignment="1">
      <alignment horizontal="right"/>
    </xf>
    <xf numFmtId="14" fontId="1" fillId="0" borderId="2" xfId="4" quotePrefix="1" applyNumberFormat="1" applyFont="1" applyFill="1" applyBorder="1" applyAlignment="1">
      <alignment horizontal="right"/>
    </xf>
    <xf numFmtId="0" fontId="1" fillId="0" borderId="3" xfId="4" applyFont="1" applyFill="1" applyBorder="1" applyAlignment="1">
      <alignment horizontal="right"/>
    </xf>
    <xf numFmtId="0" fontId="1" fillId="0" borderId="4" xfId="4" applyFont="1" applyFill="1" applyBorder="1" applyAlignment="1">
      <alignment horizontal="right"/>
    </xf>
    <xf numFmtId="0" fontId="1" fillId="0" borderId="6" xfId="4" applyFill="1" applyBorder="1" applyAlignment="1">
      <alignment horizontal="right"/>
    </xf>
    <xf numFmtId="0" fontId="1" fillId="0" borderId="7" xfId="4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2" xfId="4" applyFont="1" applyFill="1" applyBorder="1" applyAlignment="1">
      <alignment horizontal="right"/>
    </xf>
    <xf numFmtId="0" fontId="4" fillId="0" borderId="4" xfId="4" applyFont="1" applyFill="1" applyBorder="1" applyAlignment="1">
      <alignment horizontal="right"/>
    </xf>
    <xf numFmtId="164" fontId="1" fillId="0" borderId="6" xfId="4" applyNumberFormat="1" applyFill="1" applyBorder="1" applyAlignment="1">
      <alignment horizontal="right"/>
    </xf>
    <xf numFmtId="164" fontId="1" fillId="0" borderId="0" xfId="4" applyNumberFormat="1" applyFill="1" applyAlignment="1">
      <alignment horizontal="right"/>
    </xf>
    <xf numFmtId="0" fontId="0" fillId="0" borderId="0" xfId="0" applyAlignment="1">
      <alignment horizontal="right"/>
    </xf>
    <xf numFmtId="165" fontId="1" fillId="0" borderId="6" xfId="4" applyNumberFormat="1" applyFill="1" applyBorder="1" applyAlignment="1">
      <alignment horizontal="right"/>
    </xf>
    <xf numFmtId="165" fontId="1" fillId="0" borderId="0" xfId="4" applyNumberFormat="1" applyFill="1" applyAlignment="1">
      <alignment horizontal="right"/>
    </xf>
    <xf numFmtId="1" fontId="1" fillId="0" borderId="0" xfId="4" applyNumberFormat="1" applyFont="1" applyFill="1" applyBorder="1"/>
    <xf numFmtId="164" fontId="1" fillId="0" borderId="5" xfId="4" applyNumberFormat="1" applyFont="1" applyFill="1" applyBorder="1"/>
    <xf numFmtId="4" fontId="1" fillId="0" borderId="0" xfId="4" applyNumberFormat="1" applyFont="1" applyFill="1" applyBorder="1"/>
    <xf numFmtId="165" fontId="1" fillId="0" borderId="0" xfId="4" applyNumberFormat="1" applyFont="1" applyFill="1" applyBorder="1"/>
  </cellXfs>
  <cellStyles count="7">
    <cellStyle name="Comma 2" xfId="1"/>
    <cellStyle name="Comma 3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2.75" x14ac:dyDescent="0.2"/>
  <cols>
    <col min="1" max="1" width="7.6640625" style="49" customWidth="1"/>
    <col min="2" max="2" width="19.33203125" style="49" customWidth="1"/>
    <col min="3" max="3" width="18.33203125" style="49" customWidth="1"/>
    <col min="4" max="4" width="18.1640625" style="49" customWidth="1"/>
    <col min="5" max="5" width="12.6640625" style="49" customWidth="1"/>
    <col min="6" max="6" width="12.33203125" style="49" bestFit="1" customWidth="1"/>
    <col min="7" max="7" width="14.33203125" style="49" customWidth="1"/>
    <col min="8" max="8" width="16.5" style="49" customWidth="1"/>
    <col min="9" max="9" width="14.5" style="49" customWidth="1"/>
    <col min="10" max="10" width="13.83203125" style="49" bestFit="1" customWidth="1"/>
    <col min="11" max="11" width="2.83203125" style="49" bestFit="1" customWidth="1"/>
    <col min="12" max="12" width="17.1640625" style="49" bestFit="1" customWidth="1"/>
    <col min="13" max="16384" width="9.33203125" style="49"/>
  </cols>
  <sheetData>
    <row r="1" spans="1:13" x14ac:dyDescent="0.2">
      <c r="A1" s="89"/>
      <c r="E1" s="50"/>
    </row>
    <row r="2" spans="1:13" ht="15.75" x14ac:dyDescent="0.25">
      <c r="A2" s="51" t="s">
        <v>645</v>
      </c>
      <c r="B2" s="51"/>
      <c r="C2" s="51"/>
      <c r="D2" s="51"/>
      <c r="E2" s="51"/>
      <c r="F2" s="51"/>
      <c r="G2" s="51"/>
      <c r="H2" s="51"/>
      <c r="I2" s="51"/>
      <c r="J2" s="51"/>
      <c r="K2" s="75"/>
      <c r="L2" s="75"/>
      <c r="M2" s="75"/>
    </row>
    <row r="3" spans="1:13" ht="25.5" customHeight="1" x14ac:dyDescent="0.2">
      <c r="E3" s="50"/>
    </row>
    <row r="4" spans="1:13" x14ac:dyDescent="0.2">
      <c r="A4" s="90"/>
      <c r="B4" s="91"/>
      <c r="C4" s="52" t="s">
        <v>646</v>
      </c>
      <c r="D4" s="52" t="s">
        <v>647</v>
      </c>
      <c r="E4" s="102" t="s">
        <v>648</v>
      </c>
      <c r="F4" s="52" t="s">
        <v>649</v>
      </c>
      <c r="G4" s="52" t="s">
        <v>0</v>
      </c>
      <c r="H4" s="52" t="s">
        <v>649</v>
      </c>
      <c r="I4" s="52" t="s">
        <v>1</v>
      </c>
      <c r="J4" s="70" t="s">
        <v>562</v>
      </c>
      <c r="K4" s="74"/>
      <c r="L4" s="63" t="s">
        <v>649</v>
      </c>
    </row>
    <row r="5" spans="1:13" x14ac:dyDescent="0.2">
      <c r="A5" s="92"/>
      <c r="B5" s="93"/>
      <c r="C5" s="53" t="s">
        <v>563</v>
      </c>
      <c r="D5" s="53" t="s">
        <v>564</v>
      </c>
      <c r="E5" s="103" t="s">
        <v>565</v>
      </c>
      <c r="F5" s="53" t="s">
        <v>566</v>
      </c>
      <c r="G5" s="53" t="s">
        <v>567</v>
      </c>
      <c r="H5" s="53" t="s">
        <v>568</v>
      </c>
      <c r="I5" s="53" t="s">
        <v>7</v>
      </c>
      <c r="J5" s="71" t="s">
        <v>569</v>
      </c>
      <c r="K5" s="74"/>
      <c r="L5" s="53" t="s">
        <v>568</v>
      </c>
    </row>
    <row r="6" spans="1:13" x14ac:dyDescent="0.2">
      <c r="A6" s="92"/>
      <c r="B6" s="93"/>
      <c r="C6" s="53" t="s">
        <v>570</v>
      </c>
      <c r="D6" s="53" t="s">
        <v>13</v>
      </c>
      <c r="E6" s="103" t="s">
        <v>10</v>
      </c>
      <c r="F6" s="53" t="s">
        <v>9</v>
      </c>
      <c r="G6" s="53" t="s">
        <v>571</v>
      </c>
      <c r="H6" s="53" t="s">
        <v>572</v>
      </c>
      <c r="I6" s="53" t="s">
        <v>14</v>
      </c>
      <c r="J6" s="71" t="s">
        <v>573</v>
      </c>
      <c r="K6" s="74"/>
      <c r="L6" s="53" t="s">
        <v>572</v>
      </c>
    </row>
    <row r="7" spans="1:13" x14ac:dyDescent="0.2">
      <c r="A7" s="94" t="s">
        <v>574</v>
      </c>
      <c r="B7" s="95"/>
      <c r="C7" s="54" t="s">
        <v>575</v>
      </c>
      <c r="D7" s="54" t="s">
        <v>576</v>
      </c>
      <c r="E7" s="104" t="s">
        <v>577</v>
      </c>
      <c r="F7" s="54" t="s">
        <v>578</v>
      </c>
      <c r="G7" s="54" t="s">
        <v>579</v>
      </c>
      <c r="H7" s="54" t="s">
        <v>579</v>
      </c>
      <c r="I7" s="54" t="s">
        <v>24</v>
      </c>
      <c r="J7" s="72" t="s">
        <v>580</v>
      </c>
      <c r="K7" s="74"/>
      <c r="L7" s="54" t="s">
        <v>21</v>
      </c>
    </row>
    <row r="8" spans="1:13" ht="4.5" customHeight="1" x14ac:dyDescent="0.2"/>
    <row r="9" spans="1:13" x14ac:dyDescent="0.2">
      <c r="A9" s="56" t="s">
        <v>651</v>
      </c>
      <c r="B9" s="56" t="s">
        <v>581</v>
      </c>
      <c r="C9" s="55">
        <v>4209858.0199999996</v>
      </c>
      <c r="D9" s="55">
        <v>3900961.35</v>
      </c>
      <c r="E9" s="56">
        <v>193</v>
      </c>
      <c r="F9" s="55">
        <v>1493.6100000000001</v>
      </c>
      <c r="G9" s="66">
        <f>+E9/F9</f>
        <v>0.12921713164748494</v>
      </c>
      <c r="H9" s="58">
        <f t="shared" ref="H9:H67" si="0">+D9/F9</f>
        <v>2611.7670275373089</v>
      </c>
      <c r="I9" s="68">
        <f t="shared" ref="I9:I40" si="1">(H9-$H$69)/$H$69</f>
        <v>-0.23078619375593501</v>
      </c>
      <c r="J9" s="73" t="str">
        <f>IF(I9&gt;0.2,"HIGH",IF(I9&lt;-0.2,"low"," "))</f>
        <v>low</v>
      </c>
      <c r="K9" s="65">
        <f t="shared" ref="K9:K67" si="2">IF(I9&gt;0.2,1,IF(I9&lt;-0.2,-1," "))</f>
        <v>-1</v>
      </c>
      <c r="L9" s="76">
        <f>+D9/E9</f>
        <v>20212.234974093266</v>
      </c>
      <c r="M9" s="49">
        <f t="shared" ref="M9:M40" si="3">RANK(I9,$I$9:$I$67)</f>
        <v>54</v>
      </c>
    </row>
    <row r="10" spans="1:13" x14ac:dyDescent="0.2">
      <c r="A10" s="56" t="s">
        <v>652</v>
      </c>
      <c r="B10" s="56" t="s">
        <v>582</v>
      </c>
      <c r="C10" s="55">
        <v>4551867.5199999996</v>
      </c>
      <c r="D10" s="55">
        <v>4261424.66</v>
      </c>
      <c r="E10" s="56">
        <v>166</v>
      </c>
      <c r="F10" s="55">
        <v>1004.1999999999999</v>
      </c>
      <c r="G10" s="66">
        <f t="shared" ref="G10:G67" si="4">+E10/F10</f>
        <v>0.16530571599283012</v>
      </c>
      <c r="H10" s="58">
        <f t="shared" si="0"/>
        <v>4243.6015335590528</v>
      </c>
      <c r="I10" s="68">
        <f t="shared" si="1"/>
        <v>0.24981931902633336</v>
      </c>
      <c r="J10" s="73" t="str">
        <f t="shared" ref="J10:J67" si="5">IF(I10&gt;0.2,"HIGH",IF(I10&lt;-0.2,"low"," "))</f>
        <v>HIGH</v>
      </c>
      <c r="K10" s="65">
        <f t="shared" si="2"/>
        <v>1</v>
      </c>
      <c r="L10" s="76">
        <f t="shared" ref="L10:L69" si="6">+D10/E10</f>
        <v>25671.232891566266</v>
      </c>
      <c r="M10" s="49">
        <f t="shared" si="3"/>
        <v>4</v>
      </c>
    </row>
    <row r="11" spans="1:13" x14ac:dyDescent="0.2">
      <c r="A11" s="56" t="s">
        <v>653</v>
      </c>
      <c r="B11" s="56" t="s">
        <v>583</v>
      </c>
      <c r="C11" s="55">
        <v>4457347.91</v>
      </c>
      <c r="D11" s="55">
        <v>4066851.4699999997</v>
      </c>
      <c r="E11" s="56">
        <v>202</v>
      </c>
      <c r="F11" s="55">
        <v>1653.17</v>
      </c>
      <c r="G11" s="66">
        <f t="shared" si="4"/>
        <v>0.12218949049402057</v>
      </c>
      <c r="H11" s="58">
        <f t="shared" si="0"/>
        <v>2460.0322229413791</v>
      </c>
      <c r="I11" s="68">
        <f t="shared" si="1"/>
        <v>-0.27547490655165058</v>
      </c>
      <c r="J11" s="73" t="str">
        <f t="shared" si="5"/>
        <v>low</v>
      </c>
      <c r="K11" s="65">
        <f t="shared" si="2"/>
        <v>-1</v>
      </c>
      <c r="L11" s="76">
        <f t="shared" si="6"/>
        <v>20132.92806930693</v>
      </c>
      <c r="M11" s="49">
        <f t="shared" si="3"/>
        <v>55</v>
      </c>
    </row>
    <row r="12" spans="1:13" x14ac:dyDescent="0.2">
      <c r="A12" s="56" t="s">
        <v>654</v>
      </c>
      <c r="B12" s="56" t="s">
        <v>584</v>
      </c>
      <c r="C12" s="55">
        <v>4215685</v>
      </c>
      <c r="D12" s="55">
        <v>3841949</v>
      </c>
      <c r="E12" s="56">
        <v>190</v>
      </c>
      <c r="F12" s="55">
        <v>1312.18</v>
      </c>
      <c r="G12" s="66">
        <f t="shared" si="4"/>
        <v>0.14479720770016308</v>
      </c>
      <c r="H12" s="58">
        <f t="shared" si="0"/>
        <v>2927.9130911917573</v>
      </c>
      <c r="I12" s="68">
        <f t="shared" si="1"/>
        <v>-0.13767531733062841</v>
      </c>
      <c r="J12" s="73" t="str">
        <f t="shared" si="5"/>
        <v xml:space="preserve"> </v>
      </c>
      <c r="K12" s="65" t="str">
        <f t="shared" si="2"/>
        <v xml:space="preserve"> </v>
      </c>
      <c r="L12" s="76">
        <f t="shared" si="6"/>
        <v>20220.784210526315</v>
      </c>
      <c r="M12" s="49">
        <f t="shared" si="3"/>
        <v>47</v>
      </c>
    </row>
    <row r="13" spans="1:13" x14ac:dyDescent="0.2">
      <c r="A13" s="56" t="s">
        <v>655</v>
      </c>
      <c r="B13" s="56" t="s">
        <v>585</v>
      </c>
      <c r="C13" s="55">
        <v>11099503</v>
      </c>
      <c r="D13" s="55">
        <v>10279284.719999999</v>
      </c>
      <c r="E13" s="56">
        <v>589</v>
      </c>
      <c r="F13" s="55">
        <v>2975.04</v>
      </c>
      <c r="G13" s="66">
        <f t="shared" si="4"/>
        <v>0.1979805313542003</v>
      </c>
      <c r="H13" s="58">
        <f t="shared" si="0"/>
        <v>3455.1752984833815</v>
      </c>
      <c r="I13" s="68">
        <f t="shared" si="1"/>
        <v>1.7613177042418736E-2</v>
      </c>
      <c r="J13" s="73" t="str">
        <f t="shared" si="5"/>
        <v xml:space="preserve"> </v>
      </c>
      <c r="K13" s="65" t="str">
        <f t="shared" si="2"/>
        <v xml:space="preserve"> </v>
      </c>
      <c r="L13" s="76">
        <f t="shared" si="6"/>
        <v>17452.096298811543</v>
      </c>
      <c r="M13" s="49">
        <f t="shared" si="3"/>
        <v>25</v>
      </c>
    </row>
    <row r="14" spans="1:13" x14ac:dyDescent="0.2">
      <c r="A14" s="56" t="s">
        <v>656</v>
      </c>
      <c r="B14" s="56" t="s">
        <v>586</v>
      </c>
      <c r="C14" s="55">
        <v>9076316.5999999996</v>
      </c>
      <c r="D14" s="55">
        <v>8509214.5999999996</v>
      </c>
      <c r="E14" s="56">
        <v>348</v>
      </c>
      <c r="F14" s="55">
        <v>2087.7000000000003</v>
      </c>
      <c r="G14" s="66">
        <f t="shared" si="4"/>
        <v>0.1666906164678833</v>
      </c>
      <c r="H14" s="58">
        <f t="shared" si="0"/>
        <v>4075.8799635963014</v>
      </c>
      <c r="I14" s="68">
        <f t="shared" si="1"/>
        <v>0.20042220746928607</v>
      </c>
      <c r="J14" s="73" t="str">
        <f t="shared" si="5"/>
        <v>HIGH</v>
      </c>
      <c r="K14" s="65">
        <f t="shared" si="2"/>
        <v>1</v>
      </c>
      <c r="L14" s="76">
        <f t="shared" si="6"/>
        <v>24451.766091954021</v>
      </c>
      <c r="M14" s="49">
        <f t="shared" si="3"/>
        <v>7</v>
      </c>
    </row>
    <row r="15" spans="1:13" x14ac:dyDescent="0.2">
      <c r="A15" s="56" t="s">
        <v>657</v>
      </c>
      <c r="B15" s="56" t="s">
        <v>113</v>
      </c>
      <c r="C15" s="55">
        <v>6991377.5599999996</v>
      </c>
      <c r="D15" s="55">
        <v>6437732.4900000002</v>
      </c>
      <c r="E15" s="56">
        <v>282</v>
      </c>
      <c r="F15" s="55">
        <v>2053.3599999999997</v>
      </c>
      <c r="G15" s="66">
        <f t="shared" si="4"/>
        <v>0.13733587875482139</v>
      </c>
      <c r="H15" s="58">
        <f t="shared" si="0"/>
        <v>3135.2186124206187</v>
      </c>
      <c r="I15" s="68">
        <f t="shared" si="1"/>
        <v>-7.6619998323012847E-2</v>
      </c>
      <c r="J15" s="73" t="str">
        <f t="shared" si="5"/>
        <v xml:space="preserve"> </v>
      </c>
      <c r="K15" s="65" t="str">
        <f t="shared" si="2"/>
        <v xml:space="preserve"> </v>
      </c>
      <c r="L15" s="76">
        <f t="shared" si="6"/>
        <v>22828.838617021276</v>
      </c>
      <c r="M15" s="49">
        <f t="shared" si="3"/>
        <v>42</v>
      </c>
    </row>
    <row r="16" spans="1:13" x14ac:dyDescent="0.2">
      <c r="A16" s="56" t="s">
        <v>658</v>
      </c>
      <c r="B16" s="56" t="s">
        <v>587</v>
      </c>
      <c r="C16" s="55">
        <v>4785000.78</v>
      </c>
      <c r="D16" s="55">
        <v>4391985.0900000008</v>
      </c>
      <c r="E16" s="56">
        <v>224</v>
      </c>
      <c r="F16" s="55">
        <v>1350.8500000000001</v>
      </c>
      <c r="G16" s="66">
        <f t="shared" si="4"/>
        <v>0.1658215197838398</v>
      </c>
      <c r="H16" s="58">
        <f t="shared" si="0"/>
        <v>3251.2751896953773</v>
      </c>
      <c r="I16" s="68">
        <f t="shared" si="1"/>
        <v>-4.2439184872223423E-2</v>
      </c>
      <c r="J16" s="73" t="str">
        <f t="shared" si="5"/>
        <v xml:space="preserve"> </v>
      </c>
      <c r="K16" s="65" t="str">
        <f t="shared" si="2"/>
        <v xml:space="preserve"> </v>
      </c>
      <c r="L16" s="76">
        <f t="shared" si="6"/>
        <v>19607.076294642862</v>
      </c>
      <c r="M16" s="49">
        <f t="shared" si="3"/>
        <v>36</v>
      </c>
    </row>
    <row r="17" spans="1:13" x14ac:dyDescent="0.2">
      <c r="A17" s="56" t="s">
        <v>659</v>
      </c>
      <c r="B17" s="56" t="s">
        <v>588</v>
      </c>
      <c r="C17" s="55">
        <v>2798172.58</v>
      </c>
      <c r="D17" s="55">
        <v>2671299.83</v>
      </c>
      <c r="E17" s="56">
        <v>102</v>
      </c>
      <c r="F17" s="55">
        <v>778.54</v>
      </c>
      <c r="G17" s="66">
        <f t="shared" si="4"/>
        <v>0.13101446296914737</v>
      </c>
      <c r="H17" s="58">
        <f t="shared" si="0"/>
        <v>3431.1658103629875</v>
      </c>
      <c r="I17" s="68">
        <f t="shared" si="1"/>
        <v>1.054193770585576E-2</v>
      </c>
      <c r="J17" s="73" t="str">
        <f t="shared" si="5"/>
        <v xml:space="preserve"> </v>
      </c>
      <c r="K17" s="65" t="str">
        <f t="shared" si="2"/>
        <v xml:space="preserve"> </v>
      </c>
      <c r="L17" s="76">
        <f t="shared" si="6"/>
        <v>26189.214019607844</v>
      </c>
      <c r="M17" s="49">
        <f t="shared" si="3"/>
        <v>28</v>
      </c>
    </row>
    <row r="18" spans="1:13" x14ac:dyDescent="0.2">
      <c r="A18" s="56" t="s">
        <v>660</v>
      </c>
      <c r="B18" s="56" t="s">
        <v>589</v>
      </c>
      <c r="C18" s="55">
        <v>6036830.7800000003</v>
      </c>
      <c r="D18" s="55">
        <v>5660683.7000000002</v>
      </c>
      <c r="E18" s="56">
        <v>203</v>
      </c>
      <c r="F18" s="55">
        <v>1542.5400000000002</v>
      </c>
      <c r="G18" s="66">
        <f t="shared" si="4"/>
        <v>0.13160112541652078</v>
      </c>
      <c r="H18" s="58">
        <f t="shared" si="0"/>
        <v>3669.7159879160345</v>
      </c>
      <c r="I18" s="68">
        <f t="shared" si="1"/>
        <v>8.0799387210760173E-2</v>
      </c>
      <c r="J18" s="73" t="str">
        <f t="shared" si="5"/>
        <v xml:space="preserve"> </v>
      </c>
      <c r="K18" s="65" t="str">
        <f t="shared" si="2"/>
        <v xml:space="preserve"> </v>
      </c>
      <c r="L18" s="76">
        <f t="shared" si="6"/>
        <v>27885.141379310346</v>
      </c>
      <c r="M18" s="49">
        <f t="shared" si="3"/>
        <v>21</v>
      </c>
    </row>
    <row r="19" spans="1:13" x14ac:dyDescent="0.2">
      <c r="A19" s="56" t="s">
        <v>661</v>
      </c>
      <c r="B19" s="56" t="s">
        <v>137</v>
      </c>
      <c r="C19" s="55">
        <v>3717414</v>
      </c>
      <c r="D19" s="55">
        <v>3429943</v>
      </c>
      <c r="E19" s="56">
        <v>171</v>
      </c>
      <c r="F19" s="55">
        <v>995.46</v>
      </c>
      <c r="G19" s="66">
        <f t="shared" si="4"/>
        <v>0.17177988065818817</v>
      </c>
      <c r="H19" s="58">
        <f t="shared" si="0"/>
        <v>3445.5859602595783</v>
      </c>
      <c r="I19" s="68">
        <f t="shared" si="1"/>
        <v>1.4788939169468556E-2</v>
      </c>
      <c r="J19" s="73" t="str">
        <f t="shared" si="5"/>
        <v xml:space="preserve"> </v>
      </c>
      <c r="K19" s="65" t="str">
        <f t="shared" si="2"/>
        <v xml:space="preserve"> </v>
      </c>
      <c r="L19" s="76">
        <f t="shared" si="6"/>
        <v>20058.146198830411</v>
      </c>
      <c r="M19" s="49">
        <f t="shared" si="3"/>
        <v>26</v>
      </c>
    </row>
    <row r="20" spans="1:13" x14ac:dyDescent="0.2">
      <c r="A20" s="56" t="s">
        <v>662</v>
      </c>
      <c r="B20" s="56" t="s">
        <v>590</v>
      </c>
      <c r="C20" s="55">
        <v>8207312.5599999996</v>
      </c>
      <c r="D20" s="55">
        <v>7630374.1900000004</v>
      </c>
      <c r="E20" s="56">
        <v>319</v>
      </c>
      <c r="F20" s="55">
        <v>2457.4</v>
      </c>
      <c r="G20" s="66">
        <f t="shared" si="4"/>
        <v>0.12981199641897939</v>
      </c>
      <c r="H20" s="58">
        <f t="shared" si="0"/>
        <v>3105.0598966387238</v>
      </c>
      <c r="I20" s="68">
        <f t="shared" si="1"/>
        <v>-8.5502299199557208E-2</v>
      </c>
      <c r="J20" s="73" t="str">
        <f t="shared" si="5"/>
        <v xml:space="preserve"> </v>
      </c>
      <c r="K20" s="65" t="str">
        <f t="shared" si="2"/>
        <v xml:space="preserve"> </v>
      </c>
      <c r="L20" s="76">
        <f t="shared" si="6"/>
        <v>23919.668307210031</v>
      </c>
      <c r="M20" s="49">
        <f t="shared" si="3"/>
        <v>43</v>
      </c>
    </row>
    <row r="21" spans="1:13" x14ac:dyDescent="0.2">
      <c r="A21" s="56" t="s">
        <v>663</v>
      </c>
      <c r="B21" s="56" t="s">
        <v>591</v>
      </c>
      <c r="C21" s="55">
        <v>9542386.0999999996</v>
      </c>
      <c r="D21" s="55">
        <v>9048067.0899999999</v>
      </c>
      <c r="E21" s="56">
        <v>289</v>
      </c>
      <c r="F21" s="55">
        <v>2349.2000000000003</v>
      </c>
      <c r="G21" s="66">
        <f t="shared" si="4"/>
        <v>0.12302060275838582</v>
      </c>
      <c r="H21" s="58">
        <f t="shared" si="0"/>
        <v>3851.5524816958959</v>
      </c>
      <c r="I21" s="68">
        <f t="shared" si="1"/>
        <v>0.13435360549276751</v>
      </c>
      <c r="J21" s="73" t="str">
        <f t="shared" si="5"/>
        <v xml:space="preserve"> </v>
      </c>
      <c r="K21" s="65" t="str">
        <f t="shared" si="2"/>
        <v xml:space="preserve"> </v>
      </c>
      <c r="L21" s="76">
        <f t="shared" si="6"/>
        <v>31308.19062283737</v>
      </c>
      <c r="M21" s="49">
        <f t="shared" si="3"/>
        <v>16</v>
      </c>
    </row>
    <row r="22" spans="1:13" x14ac:dyDescent="0.2">
      <c r="A22" s="56" t="s">
        <v>664</v>
      </c>
      <c r="B22" s="56" t="s">
        <v>592</v>
      </c>
      <c r="C22" s="55">
        <v>11588154.33</v>
      </c>
      <c r="D22" s="55">
        <v>10924061.470000001</v>
      </c>
      <c r="E22" s="56">
        <v>433</v>
      </c>
      <c r="F22" s="55">
        <v>3901.02</v>
      </c>
      <c r="G22" s="66">
        <f t="shared" si="4"/>
        <v>0.11099661114272677</v>
      </c>
      <c r="H22" s="58">
        <f t="shared" si="0"/>
        <v>2800.3090140527352</v>
      </c>
      <c r="I22" s="68">
        <f t="shared" si="1"/>
        <v>-0.17525708355765701</v>
      </c>
      <c r="J22" s="73" t="str">
        <f t="shared" si="5"/>
        <v xml:space="preserve"> </v>
      </c>
      <c r="K22" s="65" t="str">
        <f t="shared" si="2"/>
        <v xml:space="preserve"> </v>
      </c>
      <c r="L22" s="76">
        <f t="shared" si="6"/>
        <v>25228.779376443421</v>
      </c>
      <c r="M22" s="49">
        <f t="shared" si="3"/>
        <v>49</v>
      </c>
    </row>
    <row r="23" spans="1:13" x14ac:dyDescent="0.2">
      <c r="A23" s="56" t="s">
        <v>665</v>
      </c>
      <c r="B23" s="56" t="s">
        <v>170</v>
      </c>
      <c r="C23" s="55">
        <v>14585501.93</v>
      </c>
      <c r="D23" s="55">
        <v>14322375.84</v>
      </c>
      <c r="E23" s="56">
        <v>480</v>
      </c>
      <c r="F23" s="55">
        <v>3528.79</v>
      </c>
      <c r="G23" s="66">
        <f t="shared" si="4"/>
        <v>0.13602396288812879</v>
      </c>
      <c r="H23" s="58">
        <f t="shared" si="0"/>
        <v>4058.7214994374845</v>
      </c>
      <c r="I23" s="68">
        <f t="shared" si="1"/>
        <v>0.1953687216928954</v>
      </c>
      <c r="J23" s="73" t="str">
        <f t="shared" si="5"/>
        <v xml:space="preserve"> </v>
      </c>
      <c r="K23" s="65" t="str">
        <f t="shared" si="2"/>
        <v xml:space="preserve"> </v>
      </c>
      <c r="L23" s="76">
        <f t="shared" si="6"/>
        <v>29838.282999999999</v>
      </c>
      <c r="M23" s="49">
        <f t="shared" si="3"/>
        <v>9</v>
      </c>
    </row>
    <row r="24" spans="1:13" x14ac:dyDescent="0.2">
      <c r="A24" s="56" t="s">
        <v>666</v>
      </c>
      <c r="B24" s="56" t="s">
        <v>172</v>
      </c>
      <c r="C24" s="55">
        <v>8033551.8600000003</v>
      </c>
      <c r="D24" s="55">
        <v>7556090.1899999995</v>
      </c>
      <c r="E24" s="56">
        <v>229</v>
      </c>
      <c r="F24" s="55">
        <v>2193.8399999999997</v>
      </c>
      <c r="G24" s="66">
        <f t="shared" si="4"/>
        <v>0.10438318200051054</v>
      </c>
      <c r="H24" s="58">
        <f t="shared" si="0"/>
        <v>3444.2302948255115</v>
      </c>
      <c r="I24" s="68">
        <f t="shared" si="1"/>
        <v>1.4389670567967239E-2</v>
      </c>
      <c r="J24" s="73" t="str">
        <f t="shared" si="5"/>
        <v xml:space="preserve"> </v>
      </c>
      <c r="K24" s="65" t="str">
        <f t="shared" si="2"/>
        <v xml:space="preserve"> </v>
      </c>
      <c r="L24" s="76">
        <f t="shared" si="6"/>
        <v>32996.027030567682</v>
      </c>
      <c r="M24" s="49">
        <f t="shared" si="3"/>
        <v>27</v>
      </c>
    </row>
    <row r="25" spans="1:13" x14ac:dyDescent="0.2">
      <c r="A25" s="56" t="s">
        <v>667</v>
      </c>
      <c r="B25" s="56" t="s">
        <v>593</v>
      </c>
      <c r="C25" s="55">
        <v>2959366.55</v>
      </c>
      <c r="D25" s="55">
        <v>2684853.55</v>
      </c>
      <c r="E25" s="56">
        <v>131</v>
      </c>
      <c r="F25" s="55">
        <v>726.35</v>
      </c>
      <c r="G25" s="66">
        <f t="shared" si="4"/>
        <v>0.18035382391409099</v>
      </c>
      <c r="H25" s="58">
        <f t="shared" si="0"/>
        <v>3696.3633923039852</v>
      </c>
      <c r="I25" s="68">
        <f t="shared" si="1"/>
        <v>8.8647541789504486E-2</v>
      </c>
      <c r="J25" s="73" t="str">
        <f t="shared" si="5"/>
        <v xml:space="preserve"> </v>
      </c>
      <c r="K25" s="65" t="str">
        <f t="shared" si="2"/>
        <v xml:space="preserve"> </v>
      </c>
      <c r="L25" s="76">
        <f t="shared" si="6"/>
        <v>20495.065267175571</v>
      </c>
      <c r="M25" s="49">
        <f t="shared" si="3"/>
        <v>20</v>
      </c>
    </row>
    <row r="26" spans="1:13" x14ac:dyDescent="0.2">
      <c r="A26" s="56" t="s">
        <v>668</v>
      </c>
      <c r="B26" s="56" t="s">
        <v>594</v>
      </c>
      <c r="C26" s="55">
        <v>2132488.7200000002</v>
      </c>
      <c r="D26" s="55">
        <v>1985349.39</v>
      </c>
      <c r="E26" s="56">
        <v>98</v>
      </c>
      <c r="F26" s="55">
        <v>725.95</v>
      </c>
      <c r="G26" s="66">
        <f t="shared" si="4"/>
        <v>0.13499552310765203</v>
      </c>
      <c r="H26" s="58">
        <f t="shared" si="0"/>
        <v>2734.8293821888556</v>
      </c>
      <c r="I26" s="68">
        <f t="shared" si="1"/>
        <v>-0.19454204899539282</v>
      </c>
      <c r="J26" s="73" t="str">
        <f t="shared" si="5"/>
        <v xml:space="preserve"> </v>
      </c>
      <c r="K26" s="65" t="str">
        <f t="shared" si="2"/>
        <v xml:space="preserve"> </v>
      </c>
      <c r="L26" s="76">
        <f t="shared" si="6"/>
        <v>20258.667244897959</v>
      </c>
      <c r="M26" s="49">
        <f t="shared" si="3"/>
        <v>50</v>
      </c>
    </row>
    <row r="27" spans="1:13" x14ac:dyDescent="0.2">
      <c r="A27" s="56" t="s">
        <v>669</v>
      </c>
      <c r="B27" s="56" t="s">
        <v>595</v>
      </c>
      <c r="C27" s="55">
        <v>502966.22</v>
      </c>
      <c r="D27" s="55">
        <v>462022.01</v>
      </c>
      <c r="E27" s="56">
        <v>23</v>
      </c>
      <c r="F27" s="55">
        <v>169.45000000000002</v>
      </c>
      <c r="G27" s="66">
        <f t="shared" si="4"/>
        <v>0.13573325464738858</v>
      </c>
      <c r="H27" s="58">
        <f t="shared" si="0"/>
        <v>2726.5978754794924</v>
      </c>
      <c r="I27" s="68">
        <f t="shared" si="1"/>
        <v>-0.19696638031601724</v>
      </c>
      <c r="J27" s="73" t="str">
        <f t="shared" si="5"/>
        <v xml:space="preserve"> </v>
      </c>
      <c r="K27" s="65" t="str">
        <f t="shared" si="2"/>
        <v xml:space="preserve"> </v>
      </c>
      <c r="L27" s="76">
        <f t="shared" si="6"/>
        <v>20087.913478260871</v>
      </c>
      <c r="M27" s="49">
        <f t="shared" si="3"/>
        <v>51</v>
      </c>
    </row>
    <row r="28" spans="1:13" x14ac:dyDescent="0.2">
      <c r="A28" s="56" t="s">
        <v>670</v>
      </c>
      <c r="B28" s="56" t="s">
        <v>596</v>
      </c>
      <c r="C28" s="55">
        <v>4465449.5999999996</v>
      </c>
      <c r="D28" s="55">
        <v>3995707.7199999997</v>
      </c>
      <c r="E28" s="56">
        <v>241</v>
      </c>
      <c r="F28" s="55">
        <v>1491.2700000000002</v>
      </c>
      <c r="G28" s="66">
        <f t="shared" si="4"/>
        <v>0.16160722069108879</v>
      </c>
      <c r="H28" s="58">
        <f t="shared" si="0"/>
        <v>2679.3992503034319</v>
      </c>
      <c r="I28" s="68">
        <f t="shared" si="1"/>
        <v>-0.21086725039300797</v>
      </c>
      <c r="J28" s="73" t="str">
        <f t="shared" si="5"/>
        <v>low</v>
      </c>
      <c r="K28" s="65">
        <f t="shared" si="2"/>
        <v>-1</v>
      </c>
      <c r="L28" s="76">
        <f t="shared" si="6"/>
        <v>16579.700082987551</v>
      </c>
      <c r="M28" s="49">
        <f t="shared" si="3"/>
        <v>53</v>
      </c>
    </row>
    <row r="29" spans="1:13" x14ac:dyDescent="0.2">
      <c r="A29" s="56" t="s">
        <v>671</v>
      </c>
      <c r="B29" s="56" t="s">
        <v>597</v>
      </c>
      <c r="C29" s="55">
        <v>6568065.6399999997</v>
      </c>
      <c r="D29" s="55">
        <v>6112310.1100000003</v>
      </c>
      <c r="E29" s="56">
        <v>332</v>
      </c>
      <c r="F29" s="55">
        <v>2081.56</v>
      </c>
      <c r="G29" s="66">
        <f t="shared" si="4"/>
        <v>0.15949576279328964</v>
      </c>
      <c r="H29" s="58">
        <f t="shared" si="0"/>
        <v>2936.4083235650187</v>
      </c>
      <c r="I29" s="68">
        <f t="shared" si="1"/>
        <v>-0.13517331391307019</v>
      </c>
      <c r="J29" s="73" t="str">
        <f t="shared" si="5"/>
        <v xml:space="preserve"> </v>
      </c>
      <c r="K29" s="65" t="str">
        <f t="shared" si="2"/>
        <v xml:space="preserve"> </v>
      </c>
      <c r="L29" s="76">
        <f t="shared" si="6"/>
        <v>18410.572620481929</v>
      </c>
      <c r="M29" s="49">
        <f t="shared" si="3"/>
        <v>46</v>
      </c>
    </row>
    <row r="30" spans="1:13" x14ac:dyDescent="0.2">
      <c r="A30" s="56" t="s">
        <v>672</v>
      </c>
      <c r="B30" s="56" t="s">
        <v>598</v>
      </c>
      <c r="C30" s="55">
        <v>3881023</v>
      </c>
      <c r="D30" s="55">
        <v>3559765</v>
      </c>
      <c r="E30" s="56">
        <v>261</v>
      </c>
      <c r="F30" s="55">
        <v>1790.6299999999999</v>
      </c>
      <c r="G30" s="66">
        <f t="shared" si="4"/>
        <v>0.14575875529841453</v>
      </c>
      <c r="H30" s="58">
        <f t="shared" si="0"/>
        <v>1987.9958450377801</v>
      </c>
      <c r="I30" s="68">
        <f t="shared" si="1"/>
        <v>-0.41449837039990245</v>
      </c>
      <c r="J30" s="73" t="str">
        <f t="shared" si="5"/>
        <v>low</v>
      </c>
      <c r="K30" s="65">
        <f t="shared" si="2"/>
        <v>-1</v>
      </c>
      <c r="L30" s="76">
        <f t="shared" si="6"/>
        <v>13638.946360153257</v>
      </c>
      <c r="M30" s="49">
        <f t="shared" si="3"/>
        <v>59</v>
      </c>
    </row>
    <row r="31" spans="1:13" x14ac:dyDescent="0.2">
      <c r="A31" s="56" t="s">
        <v>673</v>
      </c>
      <c r="B31" s="56" t="s">
        <v>599</v>
      </c>
      <c r="C31" s="55">
        <v>8391368.6099999994</v>
      </c>
      <c r="D31" s="55">
        <v>7710787.8399999999</v>
      </c>
      <c r="E31" s="56">
        <v>428</v>
      </c>
      <c r="F31" s="55">
        <v>2373.9299999999998</v>
      </c>
      <c r="G31" s="66">
        <f t="shared" si="4"/>
        <v>0.18029175249480819</v>
      </c>
      <c r="H31" s="58">
        <f t="shared" si="0"/>
        <v>3248.1108710029362</v>
      </c>
      <c r="I31" s="68">
        <f t="shared" si="1"/>
        <v>-4.3371135386920369E-2</v>
      </c>
      <c r="J31" s="73" t="str">
        <f t="shared" si="5"/>
        <v xml:space="preserve"> </v>
      </c>
      <c r="K31" s="65" t="str">
        <f t="shared" si="2"/>
        <v xml:space="preserve"> </v>
      </c>
      <c r="L31" s="76">
        <f t="shared" si="6"/>
        <v>18015.859439252337</v>
      </c>
      <c r="M31" s="49">
        <f t="shared" si="3"/>
        <v>37</v>
      </c>
    </row>
    <row r="32" spans="1:13" x14ac:dyDescent="0.2">
      <c r="A32" s="56" t="s">
        <v>674</v>
      </c>
      <c r="B32" s="56" t="s">
        <v>236</v>
      </c>
      <c r="C32" s="55">
        <v>3038950.97</v>
      </c>
      <c r="D32" s="55">
        <v>2823674.58</v>
      </c>
      <c r="E32" s="56">
        <v>130</v>
      </c>
      <c r="F32" s="55">
        <v>857.12</v>
      </c>
      <c r="G32" s="66">
        <f t="shared" si="4"/>
        <v>0.15167071121896583</v>
      </c>
      <c r="H32" s="58">
        <f t="shared" si="0"/>
        <v>3294.3748599962664</v>
      </c>
      <c r="I32" s="68">
        <f t="shared" si="1"/>
        <v>-2.9745532991920863E-2</v>
      </c>
      <c r="J32" s="73" t="str">
        <f t="shared" si="5"/>
        <v xml:space="preserve"> </v>
      </c>
      <c r="K32" s="65" t="str">
        <f t="shared" si="2"/>
        <v xml:space="preserve"> </v>
      </c>
      <c r="L32" s="76">
        <f t="shared" si="6"/>
        <v>21720.573692307691</v>
      </c>
      <c r="M32" s="49">
        <f t="shared" si="3"/>
        <v>30</v>
      </c>
    </row>
    <row r="33" spans="1:13" x14ac:dyDescent="0.2">
      <c r="A33" s="56" t="s">
        <v>675</v>
      </c>
      <c r="B33" s="56" t="s">
        <v>600</v>
      </c>
      <c r="C33" s="55">
        <v>6027925</v>
      </c>
      <c r="D33" s="55">
        <v>5676516</v>
      </c>
      <c r="E33" s="56">
        <v>282</v>
      </c>
      <c r="F33" s="55">
        <v>1717.8600000000001</v>
      </c>
      <c r="G33" s="66">
        <f t="shared" si="4"/>
        <v>0.1641577311305927</v>
      </c>
      <c r="H33" s="58">
        <f t="shared" si="0"/>
        <v>3304.4113024344238</v>
      </c>
      <c r="I33" s="68">
        <f t="shared" si="1"/>
        <v>-2.6789614639477315E-2</v>
      </c>
      <c r="J33" s="73" t="str">
        <f t="shared" si="5"/>
        <v xml:space="preserve"> </v>
      </c>
      <c r="K33" s="65" t="str">
        <f t="shared" si="2"/>
        <v xml:space="preserve"> </v>
      </c>
      <c r="L33" s="76">
        <f t="shared" si="6"/>
        <v>20129.489361702126</v>
      </c>
      <c r="M33" s="49">
        <f t="shared" si="3"/>
        <v>29</v>
      </c>
    </row>
    <row r="34" spans="1:13" x14ac:dyDescent="0.2">
      <c r="A34" s="56" t="s">
        <v>676</v>
      </c>
      <c r="B34" s="56" t="s">
        <v>601</v>
      </c>
      <c r="C34" s="55">
        <v>4293007.97</v>
      </c>
      <c r="D34" s="55">
        <v>4156948.0600000005</v>
      </c>
      <c r="E34" s="56">
        <v>179</v>
      </c>
      <c r="F34" s="55">
        <v>1478.27</v>
      </c>
      <c r="G34" s="66">
        <f t="shared" si="4"/>
        <v>0.12108748740081311</v>
      </c>
      <c r="H34" s="58">
        <f t="shared" si="0"/>
        <v>2812.0357309557799</v>
      </c>
      <c r="I34" s="68">
        <f t="shared" si="1"/>
        <v>-0.1718033480411921</v>
      </c>
      <c r="J34" s="73" t="str">
        <f t="shared" si="5"/>
        <v xml:space="preserve"> </v>
      </c>
      <c r="K34" s="65" t="str">
        <f t="shared" si="2"/>
        <v xml:space="preserve"> </v>
      </c>
      <c r="L34" s="76">
        <f t="shared" si="6"/>
        <v>23223.173519553075</v>
      </c>
      <c r="M34" s="49">
        <f t="shared" si="3"/>
        <v>48</v>
      </c>
    </row>
    <row r="35" spans="1:13" x14ac:dyDescent="0.2">
      <c r="A35" s="56" t="s">
        <v>677</v>
      </c>
      <c r="B35" s="56" t="s">
        <v>602</v>
      </c>
      <c r="C35" s="55">
        <v>4839302.75</v>
      </c>
      <c r="D35" s="55">
        <v>4668928.24</v>
      </c>
      <c r="E35" s="56">
        <v>227</v>
      </c>
      <c r="F35" s="55">
        <v>1327.73</v>
      </c>
      <c r="G35" s="66">
        <f t="shared" si="4"/>
        <v>0.17096849510066053</v>
      </c>
      <c r="H35" s="58">
        <f t="shared" si="0"/>
        <v>3516.474162668615</v>
      </c>
      <c r="I35" s="68">
        <f t="shared" si="1"/>
        <v>3.566682889620678E-2</v>
      </c>
      <c r="J35" s="73" t="str">
        <f t="shared" si="5"/>
        <v xml:space="preserve"> </v>
      </c>
      <c r="K35" s="65" t="str">
        <f t="shared" si="2"/>
        <v xml:space="preserve"> </v>
      </c>
      <c r="L35" s="76">
        <f t="shared" si="6"/>
        <v>20567.965814977975</v>
      </c>
      <c r="M35" s="49">
        <f t="shared" si="3"/>
        <v>22</v>
      </c>
    </row>
    <row r="36" spans="1:13" x14ac:dyDescent="0.2">
      <c r="A36" s="56" t="s">
        <v>678</v>
      </c>
      <c r="B36" s="56" t="s">
        <v>603</v>
      </c>
      <c r="C36" s="55">
        <v>2035763.78</v>
      </c>
      <c r="D36" s="55">
        <v>1933754.7999999998</v>
      </c>
      <c r="E36" s="56">
        <v>136</v>
      </c>
      <c r="F36" s="55">
        <v>857.5200000000001</v>
      </c>
      <c r="G36" s="66">
        <f t="shared" si="4"/>
        <v>0.15859688403769007</v>
      </c>
      <c r="H36" s="58">
        <f t="shared" si="0"/>
        <v>2255.0550424479893</v>
      </c>
      <c r="I36" s="68">
        <f t="shared" si="1"/>
        <v>-0.33584448605015921</v>
      </c>
      <c r="J36" s="73" t="str">
        <f t="shared" si="5"/>
        <v>low</v>
      </c>
      <c r="K36" s="65">
        <f t="shared" si="2"/>
        <v>-1</v>
      </c>
      <c r="L36" s="76">
        <f t="shared" si="6"/>
        <v>14218.785294117646</v>
      </c>
      <c r="M36" s="49">
        <f t="shared" si="3"/>
        <v>57</v>
      </c>
    </row>
    <row r="37" spans="1:13" x14ac:dyDescent="0.2">
      <c r="A37" s="56" t="s">
        <v>679</v>
      </c>
      <c r="B37" s="56" t="s">
        <v>604</v>
      </c>
      <c r="C37" s="55">
        <v>3205029</v>
      </c>
      <c r="D37" s="55">
        <v>3080810</v>
      </c>
      <c r="E37" s="56">
        <v>157</v>
      </c>
      <c r="F37" s="55">
        <v>767.68999999999994</v>
      </c>
      <c r="G37" s="66">
        <f t="shared" si="4"/>
        <v>0.20450963279448736</v>
      </c>
      <c r="H37" s="58">
        <f t="shared" si="0"/>
        <v>4013.0912217170999</v>
      </c>
      <c r="I37" s="68">
        <f t="shared" si="1"/>
        <v>0.1819297590154445</v>
      </c>
      <c r="J37" s="73" t="str">
        <f t="shared" si="5"/>
        <v xml:space="preserve"> </v>
      </c>
      <c r="K37" s="65" t="str">
        <f t="shared" si="2"/>
        <v xml:space="preserve"> </v>
      </c>
      <c r="L37" s="76">
        <f t="shared" si="6"/>
        <v>19622.993630573248</v>
      </c>
      <c r="M37" s="49">
        <f t="shared" si="3"/>
        <v>12</v>
      </c>
    </row>
    <row r="38" spans="1:13" x14ac:dyDescent="0.2">
      <c r="A38" s="56" t="s">
        <v>680</v>
      </c>
      <c r="B38" s="56" t="s">
        <v>605</v>
      </c>
      <c r="C38" s="55">
        <v>3711559.65</v>
      </c>
      <c r="D38" s="55">
        <v>3485124.6500000004</v>
      </c>
      <c r="E38" s="56">
        <v>164</v>
      </c>
      <c r="F38" s="55">
        <v>998.68</v>
      </c>
      <c r="G38" s="66">
        <f t="shared" si="4"/>
        <v>0.16421676613129332</v>
      </c>
      <c r="H38" s="58">
        <f t="shared" si="0"/>
        <v>3489.7310950454607</v>
      </c>
      <c r="I38" s="68">
        <f t="shared" si="1"/>
        <v>2.7790499721301053E-2</v>
      </c>
      <c r="J38" s="73" t="str">
        <f t="shared" si="5"/>
        <v xml:space="preserve"> </v>
      </c>
      <c r="K38" s="65" t="str">
        <f>IF(I38&gt;0.2,1,IF(I38&lt;-0.2,-1," "))</f>
        <v xml:space="preserve"> </v>
      </c>
      <c r="L38" s="76">
        <f t="shared" si="6"/>
        <v>21250.760060975612</v>
      </c>
      <c r="M38" s="49">
        <f t="shared" si="3"/>
        <v>24</v>
      </c>
    </row>
    <row r="39" spans="1:13" x14ac:dyDescent="0.2">
      <c r="A39" s="56" t="s">
        <v>681</v>
      </c>
      <c r="B39" s="56" t="s">
        <v>606</v>
      </c>
      <c r="C39" s="55">
        <v>8862158.3900000006</v>
      </c>
      <c r="D39" s="55">
        <v>8256549.5199999996</v>
      </c>
      <c r="E39" s="56">
        <v>549</v>
      </c>
      <c r="F39" s="55">
        <v>2531.5300000000002</v>
      </c>
      <c r="G39" s="66">
        <f t="shared" si="4"/>
        <v>0.21686489988267962</v>
      </c>
      <c r="H39" s="58">
        <f t="shared" si="0"/>
        <v>3261.4859472334906</v>
      </c>
      <c r="I39" s="68">
        <f t="shared" si="1"/>
        <v>-3.9431927491409738E-2</v>
      </c>
      <c r="J39" s="73" t="str">
        <f t="shared" si="5"/>
        <v xml:space="preserve"> </v>
      </c>
      <c r="K39" s="65" t="str">
        <f t="shared" si="2"/>
        <v xml:space="preserve"> </v>
      </c>
      <c r="L39" s="76">
        <f t="shared" si="6"/>
        <v>15039.252313296902</v>
      </c>
      <c r="M39" s="49">
        <f t="shared" si="3"/>
        <v>34</v>
      </c>
    </row>
    <row r="40" spans="1:13" x14ac:dyDescent="0.2">
      <c r="A40" s="56" t="s">
        <v>682</v>
      </c>
      <c r="B40" s="56" t="s">
        <v>607</v>
      </c>
      <c r="C40" s="55">
        <v>4707155.68</v>
      </c>
      <c r="D40" s="55">
        <v>4534888.54</v>
      </c>
      <c r="E40" s="56">
        <v>182</v>
      </c>
      <c r="F40" s="55">
        <v>1386.4</v>
      </c>
      <c r="G40" s="66">
        <f t="shared" si="4"/>
        <v>0.13127524523946912</v>
      </c>
      <c r="H40" s="58">
        <f t="shared" si="0"/>
        <v>3270.9813473744948</v>
      </c>
      <c r="I40" s="68">
        <f t="shared" si="1"/>
        <v>-3.6635356125257153E-2</v>
      </c>
      <c r="J40" s="73" t="str">
        <f>IF(I40&gt;0.2,"HIGH",IF(I40&lt;-0.2,"low"," "))</f>
        <v xml:space="preserve"> </v>
      </c>
      <c r="K40" s="65" t="str">
        <f t="shared" si="2"/>
        <v xml:space="preserve"> </v>
      </c>
      <c r="L40" s="76">
        <f t="shared" si="6"/>
        <v>24916.97</v>
      </c>
      <c r="M40" s="49">
        <f t="shared" si="3"/>
        <v>32</v>
      </c>
    </row>
    <row r="41" spans="1:13" x14ac:dyDescent="0.2">
      <c r="A41" s="56" t="s">
        <v>683</v>
      </c>
      <c r="B41" s="56" t="s">
        <v>608</v>
      </c>
      <c r="C41" s="55">
        <v>2517784.63</v>
      </c>
      <c r="D41" s="55">
        <v>2325848.92</v>
      </c>
      <c r="E41" s="56">
        <v>106</v>
      </c>
      <c r="F41" s="55">
        <v>752.87000000000012</v>
      </c>
      <c r="G41" s="66">
        <f t="shared" si="4"/>
        <v>0.14079455948570135</v>
      </c>
      <c r="H41" s="58">
        <f t="shared" si="0"/>
        <v>3089.3101332235306</v>
      </c>
      <c r="I41" s="68">
        <f t="shared" ref="I41:I67" si="7">(H41-$H$69)/$H$69</f>
        <v>-9.0140896492619665E-2</v>
      </c>
      <c r="J41" s="73" t="str">
        <f t="shared" si="5"/>
        <v xml:space="preserve"> </v>
      </c>
      <c r="K41" s="65" t="str">
        <f t="shared" si="2"/>
        <v xml:space="preserve"> </v>
      </c>
      <c r="L41" s="76">
        <f t="shared" si="6"/>
        <v>21941.970943396227</v>
      </c>
      <c r="M41" s="49">
        <f t="shared" ref="M41:M67" si="8">RANK(I41,$I$9:$I$67)</f>
        <v>44</v>
      </c>
    </row>
    <row r="42" spans="1:13" x14ac:dyDescent="0.2">
      <c r="A42" s="56" t="s">
        <v>684</v>
      </c>
      <c r="B42" s="56" t="s">
        <v>609</v>
      </c>
      <c r="C42" s="55">
        <v>3354057.03</v>
      </c>
      <c r="D42" s="55">
        <v>3089548.27</v>
      </c>
      <c r="E42" s="56">
        <v>181</v>
      </c>
      <c r="F42" s="55">
        <v>1015.9899999999999</v>
      </c>
      <c r="G42" s="66">
        <f t="shared" si="4"/>
        <v>0.17815135975747795</v>
      </c>
      <c r="H42" s="58">
        <f t="shared" si="0"/>
        <v>3040.9238968887494</v>
      </c>
      <c r="I42" s="68">
        <f t="shared" si="7"/>
        <v>-0.10439154007165161</v>
      </c>
      <c r="J42" s="73" t="str">
        <f t="shared" si="5"/>
        <v xml:space="preserve"> </v>
      </c>
      <c r="K42" s="65" t="str">
        <f t="shared" si="2"/>
        <v xml:space="preserve"> </v>
      </c>
      <c r="L42" s="76">
        <f t="shared" si="6"/>
        <v>17069.327458563537</v>
      </c>
      <c r="M42" s="49">
        <f t="shared" si="8"/>
        <v>45</v>
      </c>
    </row>
    <row r="43" spans="1:13" x14ac:dyDescent="0.2">
      <c r="A43" s="56" t="s">
        <v>685</v>
      </c>
      <c r="B43" s="56" t="s">
        <v>610</v>
      </c>
      <c r="C43" s="55">
        <v>4978176.3</v>
      </c>
      <c r="D43" s="55">
        <v>4865740.7</v>
      </c>
      <c r="E43" s="56">
        <v>167</v>
      </c>
      <c r="F43" s="55">
        <v>1067.1300000000001</v>
      </c>
      <c r="G43" s="66">
        <f t="shared" si="4"/>
        <v>0.15649452269170577</v>
      </c>
      <c r="H43" s="58">
        <f t="shared" si="0"/>
        <v>4559.6513077132122</v>
      </c>
      <c r="I43" s="68">
        <f t="shared" si="7"/>
        <v>0.34290183640880129</v>
      </c>
      <c r="J43" s="73" t="str">
        <f t="shared" si="5"/>
        <v>HIGH</v>
      </c>
      <c r="K43" s="65">
        <f t="shared" si="2"/>
        <v>1</v>
      </c>
      <c r="L43" s="76">
        <f t="shared" si="6"/>
        <v>29136.171856287427</v>
      </c>
      <c r="M43" s="49">
        <f t="shared" si="8"/>
        <v>1</v>
      </c>
    </row>
    <row r="44" spans="1:13" x14ac:dyDescent="0.2">
      <c r="A44" s="56" t="s">
        <v>686</v>
      </c>
      <c r="B44" s="56" t="s">
        <v>611</v>
      </c>
      <c r="C44" s="55">
        <v>6080081.75</v>
      </c>
      <c r="D44" s="55">
        <v>5603163.3499999996</v>
      </c>
      <c r="E44" s="56">
        <v>209</v>
      </c>
      <c r="F44" s="55">
        <v>1466.1499999999999</v>
      </c>
      <c r="G44" s="66">
        <f t="shared" si="4"/>
        <v>0.14255021655355865</v>
      </c>
      <c r="H44" s="58">
        <f t="shared" si="0"/>
        <v>3821.6849230979096</v>
      </c>
      <c r="I44" s="68">
        <f t="shared" si="7"/>
        <v>0.12555705580432233</v>
      </c>
      <c r="J44" s="73" t="str">
        <f t="shared" si="5"/>
        <v xml:space="preserve"> </v>
      </c>
      <c r="K44" s="65" t="str">
        <f t="shared" si="2"/>
        <v xml:space="preserve"> </v>
      </c>
      <c r="L44" s="76">
        <f t="shared" si="6"/>
        <v>26809.394019138756</v>
      </c>
      <c r="M44" s="49">
        <f t="shared" si="8"/>
        <v>17</v>
      </c>
    </row>
    <row r="45" spans="1:13" x14ac:dyDescent="0.2">
      <c r="A45" s="56" t="s">
        <v>687</v>
      </c>
      <c r="B45" s="56" t="s">
        <v>612</v>
      </c>
      <c r="C45" s="55">
        <v>2973838.66</v>
      </c>
      <c r="D45" s="55">
        <v>2662487.8899999997</v>
      </c>
      <c r="E45" s="56">
        <v>156</v>
      </c>
      <c r="F45" s="55">
        <v>1087.8399999999999</v>
      </c>
      <c r="G45" s="66">
        <f t="shared" si="4"/>
        <v>0.14340344168260039</v>
      </c>
      <c r="H45" s="58">
        <f t="shared" si="0"/>
        <v>2447.4995311810558</v>
      </c>
      <c r="I45" s="68">
        <f t="shared" si="7"/>
        <v>-0.27916601660465251</v>
      </c>
      <c r="J45" s="73" t="str">
        <f t="shared" si="5"/>
        <v>low</v>
      </c>
      <c r="K45" s="65">
        <f t="shared" si="2"/>
        <v>-1</v>
      </c>
      <c r="L45" s="76">
        <f t="shared" si="6"/>
        <v>17067.230064102561</v>
      </c>
      <c r="M45" s="49">
        <f t="shared" si="8"/>
        <v>56</v>
      </c>
    </row>
    <row r="46" spans="1:13" x14ac:dyDescent="0.2">
      <c r="A46" s="56" t="s">
        <v>688</v>
      </c>
      <c r="B46" s="56" t="s">
        <v>613</v>
      </c>
      <c r="C46" s="55">
        <v>2347084.92</v>
      </c>
      <c r="D46" s="55">
        <v>2162349.7000000002</v>
      </c>
      <c r="E46" s="56">
        <v>124</v>
      </c>
      <c r="F46" s="55">
        <v>661.47</v>
      </c>
      <c r="G46" s="66">
        <f t="shared" si="4"/>
        <v>0.18746126052579859</v>
      </c>
      <c r="H46" s="58">
        <f t="shared" si="0"/>
        <v>3269.0064553192133</v>
      </c>
      <c r="I46" s="68">
        <f t="shared" si="7"/>
        <v>-3.7216998445857505E-2</v>
      </c>
      <c r="J46" s="73" t="str">
        <f t="shared" si="5"/>
        <v xml:space="preserve"> </v>
      </c>
      <c r="K46" s="65" t="str">
        <f t="shared" si="2"/>
        <v xml:space="preserve"> </v>
      </c>
      <c r="L46" s="76">
        <f t="shared" si="6"/>
        <v>17438.304032258067</v>
      </c>
      <c r="M46" s="49">
        <f t="shared" si="8"/>
        <v>33</v>
      </c>
    </row>
    <row r="47" spans="1:13" x14ac:dyDescent="0.2">
      <c r="A47" s="56" t="s">
        <v>689</v>
      </c>
      <c r="B47" s="56" t="s">
        <v>410</v>
      </c>
      <c r="C47" s="55">
        <v>9347550.3599999994</v>
      </c>
      <c r="D47" s="55">
        <v>8767672.6799999997</v>
      </c>
      <c r="E47" s="56">
        <v>329</v>
      </c>
      <c r="F47" s="55">
        <v>1949.2800000000004</v>
      </c>
      <c r="G47" s="66">
        <f t="shared" si="4"/>
        <v>0.16878026758598041</v>
      </c>
      <c r="H47" s="58">
        <f t="shared" si="0"/>
        <v>4497.9031642452583</v>
      </c>
      <c r="I47" s="68">
        <f t="shared" si="7"/>
        <v>0.32471586347756481</v>
      </c>
      <c r="J47" s="73" t="str">
        <f t="shared" si="5"/>
        <v>HIGH</v>
      </c>
      <c r="K47" s="65">
        <f t="shared" si="2"/>
        <v>1</v>
      </c>
      <c r="L47" s="76">
        <f t="shared" si="6"/>
        <v>26649.461033434651</v>
      </c>
      <c r="M47" s="49">
        <f t="shared" si="8"/>
        <v>2</v>
      </c>
    </row>
    <row r="48" spans="1:13" x14ac:dyDescent="0.2">
      <c r="A48" s="56" t="s">
        <v>690</v>
      </c>
      <c r="B48" s="56" t="s">
        <v>614</v>
      </c>
      <c r="C48" s="55">
        <v>1843595.71</v>
      </c>
      <c r="D48" s="55">
        <v>1692614.73</v>
      </c>
      <c r="E48" s="56">
        <v>74</v>
      </c>
      <c r="F48" s="55">
        <v>538.91999999999996</v>
      </c>
      <c r="G48" s="66">
        <f t="shared" si="4"/>
        <v>0.13731166035775255</v>
      </c>
      <c r="H48" s="58">
        <f t="shared" si="0"/>
        <v>3140.7532286795818</v>
      </c>
      <c r="I48" s="68">
        <f t="shared" si="7"/>
        <v>-7.4989951234673738E-2</v>
      </c>
      <c r="J48" s="73" t="str">
        <f t="shared" si="5"/>
        <v xml:space="preserve"> </v>
      </c>
      <c r="K48" s="65" t="str">
        <f t="shared" si="2"/>
        <v xml:space="preserve"> </v>
      </c>
      <c r="L48" s="76">
        <f t="shared" si="6"/>
        <v>22873.172027027027</v>
      </c>
      <c r="M48" s="49">
        <f t="shared" si="8"/>
        <v>41</v>
      </c>
    </row>
    <row r="49" spans="1:13" x14ac:dyDescent="0.2">
      <c r="A49" s="56" t="s">
        <v>691</v>
      </c>
      <c r="B49" s="56" t="s">
        <v>615</v>
      </c>
      <c r="C49" s="55">
        <v>6077268.1299999999</v>
      </c>
      <c r="D49" s="55">
        <v>5514165.0700000003</v>
      </c>
      <c r="E49" s="56">
        <v>242</v>
      </c>
      <c r="F49" s="55">
        <v>1715.23</v>
      </c>
      <c r="G49" s="66">
        <f t="shared" si="4"/>
        <v>0.14108895016994805</v>
      </c>
      <c r="H49" s="58">
        <f t="shared" si="0"/>
        <v>3214.8254578103229</v>
      </c>
      <c r="I49" s="68">
        <f t="shared" si="7"/>
        <v>-5.3174306613275379E-2</v>
      </c>
      <c r="J49" s="73" t="str">
        <f t="shared" si="5"/>
        <v xml:space="preserve"> </v>
      </c>
      <c r="K49" s="65" t="str">
        <f t="shared" si="2"/>
        <v xml:space="preserve"> </v>
      </c>
      <c r="L49" s="76">
        <f t="shared" si="6"/>
        <v>22785.806074380165</v>
      </c>
      <c r="M49" s="49">
        <f t="shared" si="8"/>
        <v>39</v>
      </c>
    </row>
    <row r="50" spans="1:13" x14ac:dyDescent="0.2">
      <c r="A50" s="56" t="s">
        <v>692</v>
      </c>
      <c r="B50" s="56" t="s">
        <v>616</v>
      </c>
      <c r="C50" s="55">
        <v>2846111.43</v>
      </c>
      <c r="D50" s="55">
        <v>2669684.1999999997</v>
      </c>
      <c r="E50" s="56">
        <v>133</v>
      </c>
      <c r="F50" s="55">
        <v>610.2700000000001</v>
      </c>
      <c r="G50" s="66">
        <f t="shared" si="4"/>
        <v>0.21793632326675075</v>
      </c>
      <c r="H50" s="58">
        <f t="shared" si="0"/>
        <v>4374.5951791829839</v>
      </c>
      <c r="I50" s="68">
        <f t="shared" si="7"/>
        <v>0.28839937600759519</v>
      </c>
      <c r="J50" s="73" t="str">
        <f t="shared" si="5"/>
        <v>HIGH</v>
      </c>
      <c r="K50" s="65">
        <f t="shared" si="2"/>
        <v>1</v>
      </c>
      <c r="L50" s="76">
        <f t="shared" si="6"/>
        <v>20072.813533834586</v>
      </c>
      <c r="M50" s="49">
        <f t="shared" si="8"/>
        <v>3</v>
      </c>
    </row>
    <row r="51" spans="1:13" x14ac:dyDescent="0.2">
      <c r="A51" s="56" t="s">
        <v>693</v>
      </c>
      <c r="B51" s="56" t="s">
        <v>432</v>
      </c>
      <c r="C51" s="55">
        <v>3283625.08</v>
      </c>
      <c r="D51" s="55">
        <v>2987873.65</v>
      </c>
      <c r="E51" s="56">
        <v>104</v>
      </c>
      <c r="F51" s="55">
        <v>925.30000000000007</v>
      </c>
      <c r="G51" s="66">
        <f t="shared" si="4"/>
        <v>0.11239597968226521</v>
      </c>
      <c r="H51" s="58">
        <f t="shared" si="0"/>
        <v>3229.0864044093805</v>
      </c>
      <c r="I51" s="68">
        <f t="shared" si="7"/>
        <v>-4.8974193472078369E-2</v>
      </c>
      <c r="J51" s="73" t="str">
        <f t="shared" si="5"/>
        <v xml:space="preserve"> </v>
      </c>
      <c r="K51" s="65" t="str">
        <f t="shared" si="2"/>
        <v xml:space="preserve"> </v>
      </c>
      <c r="L51" s="76">
        <f t="shared" si="6"/>
        <v>28729.554326923077</v>
      </c>
      <c r="M51" s="49">
        <f t="shared" si="8"/>
        <v>38</v>
      </c>
    </row>
    <row r="52" spans="1:13" x14ac:dyDescent="0.2">
      <c r="A52" s="56" t="s">
        <v>694</v>
      </c>
      <c r="B52" s="56" t="s">
        <v>617</v>
      </c>
      <c r="C52" s="55">
        <v>3343557.71</v>
      </c>
      <c r="D52" s="55">
        <v>3081997.71</v>
      </c>
      <c r="E52" s="56">
        <v>147</v>
      </c>
      <c r="F52" s="55">
        <v>946.29</v>
      </c>
      <c r="G52" s="66">
        <f t="shared" si="4"/>
        <v>0.15534349935009353</v>
      </c>
      <c r="H52" s="58">
        <f t="shared" si="0"/>
        <v>3256.9272738801001</v>
      </c>
      <c r="I52" s="68">
        <f t="shared" si="7"/>
        <v>-4.0774541302141303E-2</v>
      </c>
      <c r="J52" s="73" t="str">
        <f t="shared" si="5"/>
        <v xml:space="preserve"> </v>
      </c>
      <c r="K52" s="65" t="str">
        <f t="shared" si="2"/>
        <v xml:space="preserve"> </v>
      </c>
      <c r="L52" s="76">
        <f t="shared" si="6"/>
        <v>20965.970816326531</v>
      </c>
      <c r="M52" s="49">
        <f t="shared" si="8"/>
        <v>35</v>
      </c>
    </row>
    <row r="53" spans="1:13" x14ac:dyDescent="0.2">
      <c r="A53" s="56" t="s">
        <v>695</v>
      </c>
      <c r="B53" s="56" t="s">
        <v>618</v>
      </c>
      <c r="C53" s="55">
        <v>5097686.29</v>
      </c>
      <c r="D53" s="55">
        <v>4922862.53</v>
      </c>
      <c r="E53" s="56">
        <v>229</v>
      </c>
      <c r="F53" s="55">
        <v>1200.8700000000001</v>
      </c>
      <c r="G53" s="66">
        <f t="shared" si="4"/>
        <v>0.19069507940076777</v>
      </c>
      <c r="H53" s="58">
        <f t="shared" si="0"/>
        <v>4099.4133669756093</v>
      </c>
      <c r="I53" s="68">
        <f t="shared" si="7"/>
        <v>0.20735323102399544</v>
      </c>
      <c r="J53" s="73" t="str">
        <f t="shared" si="5"/>
        <v>HIGH</v>
      </c>
      <c r="K53" s="65">
        <f t="shared" si="2"/>
        <v>1</v>
      </c>
      <c r="L53" s="76">
        <f t="shared" si="6"/>
        <v>21497.216288209609</v>
      </c>
      <c r="M53" s="49">
        <f t="shared" si="8"/>
        <v>5</v>
      </c>
    </row>
    <row r="54" spans="1:13" x14ac:dyDescent="0.2">
      <c r="A54" s="56" t="s">
        <v>696</v>
      </c>
      <c r="B54" s="56" t="s">
        <v>619</v>
      </c>
      <c r="C54" s="55">
        <v>10218276.970000001</v>
      </c>
      <c r="D54" s="55">
        <v>9680051.2100000009</v>
      </c>
      <c r="E54" s="56">
        <v>418</v>
      </c>
      <c r="F54" s="55">
        <v>2409.5500000000002</v>
      </c>
      <c r="G54" s="66">
        <f t="shared" si="4"/>
        <v>0.17347637525679066</v>
      </c>
      <c r="H54" s="58">
        <f t="shared" si="0"/>
        <v>4017.3688904567243</v>
      </c>
      <c r="I54" s="68">
        <f t="shared" si="7"/>
        <v>0.18318961175819101</v>
      </c>
      <c r="J54" s="73" t="str">
        <f t="shared" si="5"/>
        <v xml:space="preserve"> </v>
      </c>
      <c r="K54" s="65" t="str">
        <f t="shared" si="2"/>
        <v xml:space="preserve"> </v>
      </c>
      <c r="L54" s="76">
        <f t="shared" si="6"/>
        <v>23158.01724880383</v>
      </c>
      <c r="M54" s="49">
        <f t="shared" si="8"/>
        <v>11</v>
      </c>
    </row>
    <row r="55" spans="1:13" x14ac:dyDescent="0.2">
      <c r="A55" s="56" t="s">
        <v>697</v>
      </c>
      <c r="B55" s="56" t="s">
        <v>620</v>
      </c>
      <c r="C55" s="55">
        <v>2370194.92</v>
      </c>
      <c r="D55" s="55">
        <v>2158708.9499999997</v>
      </c>
      <c r="E55" s="56">
        <v>103</v>
      </c>
      <c r="F55" s="55">
        <v>683.87</v>
      </c>
      <c r="G55" s="66">
        <f t="shared" si="4"/>
        <v>0.15061342067936889</v>
      </c>
      <c r="H55" s="58">
        <f t="shared" si="0"/>
        <v>3156.6071768026081</v>
      </c>
      <c r="I55" s="68">
        <f t="shared" si="7"/>
        <v>-7.0320669613790396E-2</v>
      </c>
      <c r="J55" s="73" t="str">
        <f t="shared" si="5"/>
        <v xml:space="preserve"> </v>
      </c>
      <c r="K55" s="65" t="str">
        <f t="shared" si="2"/>
        <v xml:space="preserve"> </v>
      </c>
      <c r="L55" s="76">
        <f t="shared" si="6"/>
        <v>20958.339320388346</v>
      </c>
      <c r="M55" s="49">
        <f t="shared" si="8"/>
        <v>40</v>
      </c>
    </row>
    <row r="56" spans="1:13" x14ac:dyDescent="0.2">
      <c r="A56" s="56" t="s">
        <v>698</v>
      </c>
      <c r="B56" s="56" t="s">
        <v>621</v>
      </c>
      <c r="C56" s="55">
        <v>2067566.5</v>
      </c>
      <c r="D56" s="55">
        <v>2000238.5</v>
      </c>
      <c r="E56" s="56">
        <v>85</v>
      </c>
      <c r="F56" s="55">
        <v>524.38</v>
      </c>
      <c r="G56" s="66">
        <f t="shared" si="4"/>
        <v>0.16209618978603302</v>
      </c>
      <c r="H56" s="58">
        <f t="shared" si="0"/>
        <v>3814.4828178038829</v>
      </c>
      <c r="I56" s="68">
        <f t="shared" si="7"/>
        <v>0.12343590228343858</v>
      </c>
      <c r="J56" s="73" t="str">
        <f t="shared" si="5"/>
        <v xml:space="preserve"> </v>
      </c>
      <c r="K56" s="65" t="str">
        <f t="shared" si="2"/>
        <v xml:space="preserve"> </v>
      </c>
      <c r="L56" s="76">
        <f t="shared" si="6"/>
        <v>23532.217647058824</v>
      </c>
      <c r="M56" s="49">
        <f t="shared" si="8"/>
        <v>18</v>
      </c>
    </row>
    <row r="57" spans="1:13" x14ac:dyDescent="0.2">
      <c r="A57" s="56" t="s">
        <v>699</v>
      </c>
      <c r="B57" s="56" t="s">
        <v>622</v>
      </c>
      <c r="C57" s="55">
        <v>2531680.54</v>
      </c>
      <c r="D57" s="55">
        <v>2324436.33</v>
      </c>
      <c r="E57" s="56">
        <v>111</v>
      </c>
      <c r="F57" s="55">
        <v>867.19</v>
      </c>
      <c r="G57" s="66">
        <f t="shared" si="4"/>
        <v>0.1279996309920548</v>
      </c>
      <c r="H57" s="58">
        <f t="shared" si="0"/>
        <v>2680.4233558966316</v>
      </c>
      <c r="I57" s="68">
        <f t="shared" si="7"/>
        <v>-0.2105656323110599</v>
      </c>
      <c r="J57" s="73" t="str">
        <f>IF(I57&gt;0.2,"HIGH",IF(I57&lt;-0.2,"low"," "))</f>
        <v>low</v>
      </c>
      <c r="K57" s="65">
        <f t="shared" si="2"/>
        <v>-1</v>
      </c>
      <c r="L57" s="76">
        <f t="shared" si="6"/>
        <v>20940.867837837839</v>
      </c>
      <c r="M57" s="49">
        <f t="shared" si="8"/>
        <v>52</v>
      </c>
    </row>
    <row r="58" spans="1:13" x14ac:dyDescent="0.2">
      <c r="A58" s="56" t="s">
        <v>700</v>
      </c>
      <c r="B58" s="56" t="s">
        <v>623</v>
      </c>
      <c r="C58" s="55">
        <v>4947446.6500000004</v>
      </c>
      <c r="D58" s="55">
        <v>4731753.6399999997</v>
      </c>
      <c r="E58" s="56">
        <v>152</v>
      </c>
      <c r="F58" s="55">
        <v>1348</v>
      </c>
      <c r="G58" s="66">
        <f t="shared" si="4"/>
        <v>0.11275964391691394</v>
      </c>
      <c r="H58" s="58">
        <f t="shared" si="0"/>
        <v>3510.2029970326407</v>
      </c>
      <c r="I58" s="68">
        <f t="shared" si="7"/>
        <v>3.3819854362270925E-2</v>
      </c>
      <c r="J58" s="73" t="str">
        <f t="shared" si="5"/>
        <v xml:space="preserve"> </v>
      </c>
      <c r="K58" s="65" t="str">
        <f t="shared" si="2"/>
        <v xml:space="preserve"> </v>
      </c>
      <c r="L58" s="76">
        <f t="shared" si="6"/>
        <v>31129.958157894736</v>
      </c>
      <c r="M58" s="49">
        <f t="shared" si="8"/>
        <v>23</v>
      </c>
    </row>
    <row r="59" spans="1:13" x14ac:dyDescent="0.2">
      <c r="A59" s="56" t="s">
        <v>701</v>
      </c>
      <c r="B59" s="56" t="s">
        <v>522</v>
      </c>
      <c r="C59" s="55">
        <v>5578666.2599999998</v>
      </c>
      <c r="D59" s="55">
        <v>5197716.26</v>
      </c>
      <c r="E59" s="56">
        <v>289</v>
      </c>
      <c r="F59" s="55">
        <v>1348.7900000000002</v>
      </c>
      <c r="G59" s="66">
        <f t="shared" si="4"/>
        <v>0.21426612000385528</v>
      </c>
      <c r="H59" s="58">
        <f t="shared" si="0"/>
        <v>3853.6141727029403</v>
      </c>
      <c r="I59" s="68">
        <f t="shared" si="7"/>
        <v>0.13496081171373092</v>
      </c>
      <c r="J59" s="73" t="str">
        <f t="shared" si="5"/>
        <v xml:space="preserve"> </v>
      </c>
      <c r="K59" s="65" t="str">
        <f t="shared" si="2"/>
        <v xml:space="preserve"> </v>
      </c>
      <c r="L59" s="76">
        <f t="shared" si="6"/>
        <v>17985.177370242214</v>
      </c>
      <c r="M59" s="49">
        <f t="shared" si="8"/>
        <v>15</v>
      </c>
    </row>
    <row r="60" spans="1:13" x14ac:dyDescent="0.2">
      <c r="A60" s="56" t="s">
        <v>702</v>
      </c>
      <c r="B60" s="56" t="s">
        <v>624</v>
      </c>
      <c r="C60" s="55">
        <v>1415438.55</v>
      </c>
      <c r="D60" s="55">
        <v>1274789.17</v>
      </c>
      <c r="E60" s="56">
        <v>25</v>
      </c>
      <c r="F60" s="55">
        <v>602</v>
      </c>
      <c r="G60" s="66">
        <f t="shared" si="4"/>
        <v>4.1528239202657809E-2</v>
      </c>
      <c r="H60" s="58">
        <f t="shared" si="0"/>
        <v>2117.5899833887042</v>
      </c>
      <c r="I60" s="68">
        <f t="shared" si="7"/>
        <v>-0.3763304942544447</v>
      </c>
      <c r="J60" s="73" t="str">
        <f t="shared" si="5"/>
        <v>low</v>
      </c>
      <c r="K60" s="65">
        <f t="shared" si="2"/>
        <v>-1</v>
      </c>
      <c r="L60" s="76">
        <f t="shared" si="6"/>
        <v>50991.566800000001</v>
      </c>
      <c r="M60" s="49">
        <f t="shared" si="8"/>
        <v>58</v>
      </c>
    </row>
    <row r="61" spans="1:13" x14ac:dyDescent="0.2">
      <c r="A61" s="56" t="s">
        <v>703</v>
      </c>
      <c r="B61" s="56" t="s">
        <v>526</v>
      </c>
      <c r="C61" s="55">
        <v>4926967</v>
      </c>
      <c r="D61" s="55">
        <v>4656664</v>
      </c>
      <c r="E61" s="56">
        <v>202</v>
      </c>
      <c r="F61" s="55">
        <v>1183.3500000000001</v>
      </c>
      <c r="G61" s="66">
        <f t="shared" si="4"/>
        <v>0.17070182110111123</v>
      </c>
      <c r="H61" s="58">
        <f t="shared" si="0"/>
        <v>3935.1535893860646</v>
      </c>
      <c r="I61" s="68">
        <f t="shared" si="7"/>
        <v>0.15897568149516317</v>
      </c>
      <c r="J61" s="73" t="str">
        <f t="shared" si="5"/>
        <v xml:space="preserve"> </v>
      </c>
      <c r="K61" s="65" t="str">
        <f t="shared" si="2"/>
        <v xml:space="preserve"> </v>
      </c>
      <c r="L61" s="76">
        <f t="shared" si="6"/>
        <v>23052.79207920792</v>
      </c>
      <c r="M61" s="49">
        <f t="shared" si="8"/>
        <v>14</v>
      </c>
    </row>
    <row r="62" spans="1:13" x14ac:dyDescent="0.2">
      <c r="A62" s="56" t="s">
        <v>704</v>
      </c>
      <c r="B62" s="56" t="s">
        <v>625</v>
      </c>
      <c r="C62" s="55">
        <v>1493278.14</v>
      </c>
      <c r="D62" s="55">
        <v>1397213.34</v>
      </c>
      <c r="E62" s="56">
        <v>78</v>
      </c>
      <c r="F62" s="55">
        <v>367.27000000000004</v>
      </c>
      <c r="G62" s="66">
        <f t="shared" si="4"/>
        <v>0.21237781468674269</v>
      </c>
      <c r="H62" s="58">
        <f t="shared" si="0"/>
        <v>3804.3219974405747</v>
      </c>
      <c r="I62" s="68">
        <f t="shared" si="7"/>
        <v>0.12044335232633456</v>
      </c>
      <c r="J62" s="73" t="str">
        <f t="shared" si="5"/>
        <v xml:space="preserve"> </v>
      </c>
      <c r="K62" s="65" t="str">
        <f t="shared" si="2"/>
        <v xml:space="preserve"> </v>
      </c>
      <c r="L62" s="76">
        <f t="shared" si="6"/>
        <v>17912.991538461538</v>
      </c>
      <c r="M62" s="49">
        <f t="shared" si="8"/>
        <v>19</v>
      </c>
    </row>
    <row r="63" spans="1:13" x14ac:dyDescent="0.2">
      <c r="A63" s="56" t="s">
        <v>705</v>
      </c>
      <c r="B63" s="56" t="s">
        <v>626</v>
      </c>
      <c r="C63" s="55">
        <v>4761200.33</v>
      </c>
      <c r="D63" s="55">
        <v>4761200.33</v>
      </c>
      <c r="E63" s="56">
        <v>187</v>
      </c>
      <c r="F63" s="55">
        <v>1191.19</v>
      </c>
      <c r="G63" s="66">
        <f t="shared" si="4"/>
        <v>0.15698587127158556</v>
      </c>
      <c r="H63" s="58">
        <f t="shared" si="0"/>
        <v>3997.0116690032655</v>
      </c>
      <c r="I63" s="68">
        <f t="shared" si="7"/>
        <v>0.17719403266033645</v>
      </c>
      <c r="J63" s="73" t="str">
        <f t="shared" si="5"/>
        <v xml:space="preserve"> </v>
      </c>
      <c r="K63" s="65" t="str">
        <f t="shared" si="2"/>
        <v xml:space="preserve"> </v>
      </c>
      <c r="L63" s="76">
        <f t="shared" si="6"/>
        <v>25460.964331550804</v>
      </c>
      <c r="M63" s="49">
        <f t="shared" si="8"/>
        <v>13</v>
      </c>
    </row>
    <row r="64" spans="1:13" x14ac:dyDescent="0.2">
      <c r="A64" s="56" t="s">
        <v>706</v>
      </c>
      <c r="B64" s="56" t="s">
        <v>627</v>
      </c>
      <c r="C64" s="55">
        <v>1455843.42</v>
      </c>
      <c r="D64" s="55">
        <v>1338582.9200000002</v>
      </c>
      <c r="E64" s="56">
        <v>75</v>
      </c>
      <c r="F64" s="55">
        <v>407.41</v>
      </c>
      <c r="G64" s="66">
        <f t="shared" si="4"/>
        <v>0.18408973761076064</v>
      </c>
      <c r="H64" s="58">
        <f t="shared" si="0"/>
        <v>3285.5917135072777</v>
      </c>
      <c r="I64" s="68">
        <f t="shared" si="7"/>
        <v>-3.2332332453879252E-2</v>
      </c>
      <c r="J64" s="73" t="str">
        <f t="shared" si="5"/>
        <v xml:space="preserve"> </v>
      </c>
      <c r="K64" s="65" t="str">
        <f t="shared" si="2"/>
        <v xml:space="preserve"> </v>
      </c>
      <c r="L64" s="76">
        <f t="shared" si="6"/>
        <v>17847.77226666667</v>
      </c>
      <c r="M64" s="49">
        <f t="shared" si="8"/>
        <v>31</v>
      </c>
    </row>
    <row r="65" spans="1:13" x14ac:dyDescent="0.2">
      <c r="A65" s="56" t="s">
        <v>707</v>
      </c>
      <c r="B65" s="56" t="s">
        <v>628</v>
      </c>
      <c r="C65" s="55">
        <v>9404146.6300000008</v>
      </c>
      <c r="D65" s="55">
        <v>9144216.6799999997</v>
      </c>
      <c r="E65" s="56">
        <v>476</v>
      </c>
      <c r="F65" s="55">
        <v>2265.67</v>
      </c>
      <c r="G65" s="66">
        <f t="shared" si="4"/>
        <v>0.21009237885481999</v>
      </c>
      <c r="H65" s="58">
        <f t="shared" si="0"/>
        <v>4035.9878887922773</v>
      </c>
      <c r="I65" s="68">
        <f t="shared" si="7"/>
        <v>0.18867325192484366</v>
      </c>
      <c r="J65" s="73" t="str">
        <f t="shared" si="5"/>
        <v xml:space="preserve"> </v>
      </c>
      <c r="K65" s="65" t="str">
        <f t="shared" si="2"/>
        <v xml:space="preserve"> </v>
      </c>
      <c r="L65" s="76">
        <f t="shared" si="6"/>
        <v>19210.53924369748</v>
      </c>
      <c r="M65" s="49">
        <f t="shared" si="8"/>
        <v>10</v>
      </c>
    </row>
    <row r="66" spans="1:13" x14ac:dyDescent="0.2">
      <c r="A66" s="96" t="s">
        <v>708</v>
      </c>
      <c r="B66" s="62" t="s">
        <v>634</v>
      </c>
      <c r="C66" s="55">
        <v>4502260</v>
      </c>
      <c r="D66" s="55">
        <v>4164297</v>
      </c>
      <c r="E66" s="56">
        <v>206</v>
      </c>
      <c r="F66" s="55">
        <v>1018.1399999999999</v>
      </c>
      <c r="G66" s="66">
        <f>+E66/F66</f>
        <v>0.20232973854283304</v>
      </c>
      <c r="H66" s="58">
        <f>+D66/F66</f>
        <v>4090.1025399257474</v>
      </c>
      <c r="I66" s="68">
        <f t="shared" si="7"/>
        <v>0.20461101985477884</v>
      </c>
      <c r="J66" s="73" t="str">
        <f>IF(I66&gt;0.2,"HIGH",IF(I66&lt;-0.2,"low"," "))</f>
        <v>HIGH</v>
      </c>
      <c r="K66" s="65">
        <f>IF(I66&gt;0.2,1,IF(I66&lt;-0.2,-1," "))</f>
        <v>1</v>
      </c>
      <c r="L66" s="76">
        <f>+D66/E66</f>
        <v>20215.033980582524</v>
      </c>
      <c r="M66" s="49">
        <f t="shared" si="8"/>
        <v>6</v>
      </c>
    </row>
    <row r="67" spans="1:13" x14ac:dyDescent="0.2">
      <c r="A67" s="97" t="s">
        <v>709</v>
      </c>
      <c r="B67" s="56" t="s">
        <v>558</v>
      </c>
      <c r="C67" s="55">
        <v>1147237.93</v>
      </c>
      <c r="D67" s="55">
        <v>1057069.93</v>
      </c>
      <c r="E67" s="56">
        <v>64</v>
      </c>
      <c r="F67" s="55">
        <v>260.22000000000003</v>
      </c>
      <c r="G67" s="66">
        <f t="shared" si="4"/>
        <v>0.24594573822150487</v>
      </c>
      <c r="H67" s="58">
        <f t="shared" si="0"/>
        <v>4062.2163169625696</v>
      </c>
      <c r="I67" s="68">
        <f t="shared" si="7"/>
        <v>0.19639801024055506</v>
      </c>
      <c r="J67" s="73" t="str">
        <f t="shared" si="5"/>
        <v xml:space="preserve"> </v>
      </c>
      <c r="K67" s="65" t="str">
        <f t="shared" si="2"/>
        <v xml:space="preserve"> </v>
      </c>
      <c r="L67" s="76">
        <f t="shared" si="6"/>
        <v>16516.717656249999</v>
      </c>
      <c r="M67" s="49">
        <f t="shared" si="8"/>
        <v>8</v>
      </c>
    </row>
    <row r="68" spans="1:13" s="84" customFormat="1" ht="8.25" customHeight="1" x14ac:dyDescent="0.2">
      <c r="A68" s="98"/>
      <c r="B68" s="64"/>
      <c r="C68" s="77"/>
      <c r="D68" s="77"/>
      <c r="E68" s="64"/>
      <c r="F68" s="77"/>
      <c r="G68" s="78"/>
      <c r="H68" s="79"/>
      <c r="I68" s="80"/>
      <c r="J68" s="81"/>
      <c r="K68" s="82"/>
      <c r="L68" s="83"/>
    </row>
    <row r="69" spans="1:13" ht="17.25" customHeight="1" x14ac:dyDescent="0.2">
      <c r="A69" s="99"/>
      <c r="B69" s="100" t="s">
        <v>629</v>
      </c>
      <c r="C69" s="58">
        <f>SUM(C9:C67)</f>
        <v>294428483.89999998</v>
      </c>
      <c r="D69" s="58">
        <f>SUM(D9:D67)</f>
        <v>276293236.35999995</v>
      </c>
      <c r="E69" s="105">
        <f>SUM(E9:E67)</f>
        <v>12612</v>
      </c>
      <c r="F69" s="55">
        <f>SUM(F9:F67)</f>
        <v>81373.48</v>
      </c>
      <c r="G69" s="66">
        <f>+E69/F69</f>
        <v>0.15498907014914443</v>
      </c>
      <c r="H69" s="58">
        <f>+D69/F69</f>
        <v>3395.3720101438448</v>
      </c>
      <c r="I69" s="68">
        <f>(H69-$H$69)/$H$69</f>
        <v>0</v>
      </c>
      <c r="J69" s="33"/>
      <c r="L69" s="76">
        <f t="shared" si="6"/>
        <v>21907.170659689182</v>
      </c>
    </row>
    <row r="70" spans="1:13" ht="7.5" customHeight="1" x14ac:dyDescent="0.2"/>
    <row r="71" spans="1:13" x14ac:dyDescent="0.2">
      <c r="F71" s="49" t="s">
        <v>630</v>
      </c>
      <c r="G71" s="67">
        <f>MIN(G9:G67)</f>
        <v>4.1528239202657809E-2</v>
      </c>
      <c r="H71" s="57">
        <f>MIN(H9:H67)</f>
        <v>1987.9958450377801</v>
      </c>
      <c r="I71" s="69">
        <f>MIN(I9:I67)</f>
        <v>-0.41449837039990245</v>
      </c>
      <c r="J71" s="74" t="s">
        <v>636</v>
      </c>
      <c r="L71" s="50">
        <f>MIN(L9:L67)</f>
        <v>13638.946360153257</v>
      </c>
    </row>
    <row r="72" spans="1:13" x14ac:dyDescent="0.2">
      <c r="F72" s="49" t="s">
        <v>631</v>
      </c>
      <c r="G72" s="67">
        <f>MAX(G9:G67)</f>
        <v>0.24594573822150487</v>
      </c>
      <c r="H72" s="57">
        <f>MAX(H9:H67)</f>
        <v>4559.6513077132122</v>
      </c>
      <c r="I72" s="69">
        <f>MAX(I9:I67)</f>
        <v>0.34290183640880129</v>
      </c>
      <c r="J72" s="74" t="s">
        <v>637</v>
      </c>
      <c r="L72" s="50">
        <f>MAX(L9:L67)</f>
        <v>50991.566800000001</v>
      </c>
    </row>
    <row r="73" spans="1:13" ht="6" customHeight="1" x14ac:dyDescent="0.2"/>
    <row r="74" spans="1:13" x14ac:dyDescent="0.2">
      <c r="B74" s="59" t="s">
        <v>650</v>
      </c>
    </row>
    <row r="75" spans="1:13" x14ac:dyDescent="0.2">
      <c r="B75" s="59" t="s">
        <v>632</v>
      </c>
      <c r="L75" s="59"/>
    </row>
    <row r="76" spans="1:13" x14ac:dyDescent="0.2">
      <c r="B76" s="59" t="s">
        <v>633</v>
      </c>
      <c r="L76" s="59"/>
    </row>
    <row r="77" spans="1:13" x14ac:dyDescent="0.2">
      <c r="B77" s="85" t="s">
        <v>635</v>
      </c>
    </row>
    <row r="78" spans="1:13" x14ac:dyDescent="0.2">
      <c r="B78" s="101"/>
    </row>
    <row r="79" spans="1:13" x14ac:dyDescent="0.2">
      <c r="B79" s="101"/>
      <c r="C79" s="60"/>
    </row>
    <row r="80" spans="1:13" x14ac:dyDescent="0.2">
      <c r="C80" s="59"/>
      <c r="D80" s="59"/>
      <c r="E80" s="59"/>
      <c r="F80" s="61"/>
      <c r="G80" s="59"/>
      <c r="H80" s="59"/>
      <c r="I80" s="59"/>
      <c r="J80" s="59"/>
    </row>
    <row r="81" spans="2:10" x14ac:dyDescent="0.2">
      <c r="C81" s="59"/>
      <c r="D81" s="59"/>
      <c r="E81" s="59"/>
      <c r="F81" s="61"/>
      <c r="G81" s="59"/>
      <c r="H81" s="59"/>
      <c r="I81" s="59"/>
      <c r="J81" s="59"/>
    </row>
    <row r="82" spans="2:10" x14ac:dyDescent="0.2">
      <c r="B82" s="59"/>
      <c r="C82" s="59"/>
      <c r="D82" s="59"/>
      <c r="E82" s="106"/>
      <c r="F82" s="61"/>
      <c r="G82" s="59"/>
      <c r="H82" s="59"/>
      <c r="I82" s="59"/>
      <c r="J82" s="59"/>
    </row>
  </sheetData>
  <pageMargins left="0.5" right="0.2" top="0.5" bottom="0.5" header="0.25" footer="0.2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6"/>
  <sheetViews>
    <sheetView tabSelected="1" topLeftCell="A4" workbookViewId="0">
      <selection activeCell="L2" sqref="L2"/>
    </sheetView>
  </sheetViews>
  <sheetFormatPr defaultRowHeight="12.75" x14ac:dyDescent="0.2"/>
  <cols>
    <col min="1" max="1" width="6.6640625" style="43" customWidth="1"/>
    <col min="2" max="2" width="25.1640625" style="43" bestFit="1" customWidth="1"/>
    <col min="3" max="3" width="11.1640625" style="32" customWidth="1"/>
    <col min="4" max="4" width="12.6640625" style="110" customWidth="1"/>
    <col min="5" max="5" width="16.1640625" style="110" customWidth="1"/>
    <col min="6" max="6" width="15.5" style="1" customWidth="1"/>
    <col min="7" max="7" width="15.83203125" style="110" bestFit="1" customWidth="1"/>
    <col min="8" max="8" width="14.6640625" style="1" bestFit="1" customWidth="1"/>
    <col min="9" max="9" width="15" style="1" bestFit="1" customWidth="1"/>
    <col min="10" max="10" width="13" style="1" customWidth="1"/>
    <col min="11" max="15" width="9.33203125" style="1"/>
    <col min="16" max="16384" width="9.33203125" style="43"/>
  </cols>
  <sheetData>
    <row r="1" spans="1:16" x14ac:dyDescent="0.2">
      <c r="A1" s="1"/>
      <c r="B1" s="2"/>
      <c r="C1" s="3"/>
      <c r="D1" s="109"/>
      <c r="E1" s="109"/>
      <c r="F1" s="5"/>
      <c r="G1" s="109"/>
      <c r="H1" s="5"/>
      <c r="I1" s="5"/>
      <c r="O1" s="43"/>
    </row>
    <row r="2" spans="1:16" ht="18.75" x14ac:dyDescent="0.3">
      <c r="A2" s="6" t="s">
        <v>716</v>
      </c>
      <c r="B2" s="7"/>
      <c r="C2" s="8"/>
      <c r="D2" s="9"/>
      <c r="E2" s="9"/>
      <c r="F2" s="9"/>
      <c r="G2" s="9"/>
      <c r="H2" s="9"/>
      <c r="I2" s="9"/>
      <c r="J2" s="10"/>
      <c r="O2" s="43"/>
    </row>
    <row r="3" spans="1:16" ht="6.75" customHeight="1" x14ac:dyDescent="0.2">
      <c r="A3" s="11"/>
      <c r="B3" s="12"/>
      <c r="C3" s="13"/>
      <c r="F3" s="14"/>
      <c r="H3" s="14"/>
      <c r="I3" s="14"/>
      <c r="J3" s="14"/>
      <c r="O3" s="43"/>
    </row>
    <row r="4" spans="1:16" x14ac:dyDescent="0.2">
      <c r="A4" s="15"/>
      <c r="B4" s="15"/>
      <c r="C4" s="16"/>
      <c r="D4" s="111"/>
      <c r="E4" s="111"/>
      <c r="F4" s="17"/>
      <c r="G4" s="111"/>
      <c r="H4" s="17"/>
      <c r="I4" s="17"/>
      <c r="J4" s="17"/>
      <c r="O4" s="43"/>
    </row>
    <row r="5" spans="1:16" x14ac:dyDescent="0.2">
      <c r="A5" s="18"/>
      <c r="B5" s="19"/>
      <c r="C5" s="20" t="s">
        <v>639</v>
      </c>
      <c r="D5" s="112">
        <v>41974</v>
      </c>
      <c r="E5" s="118" t="s">
        <v>0</v>
      </c>
      <c r="F5" s="21" t="s">
        <v>640</v>
      </c>
      <c r="G5" s="118" t="s">
        <v>641</v>
      </c>
      <c r="H5" s="21" t="s">
        <v>641</v>
      </c>
      <c r="I5" s="21" t="s">
        <v>1</v>
      </c>
      <c r="J5" s="21" t="s">
        <v>2</v>
      </c>
      <c r="O5" s="43"/>
    </row>
    <row r="6" spans="1:16" x14ac:dyDescent="0.2">
      <c r="A6" s="22"/>
      <c r="B6" s="23"/>
      <c r="C6" s="20" t="s">
        <v>3</v>
      </c>
      <c r="D6" s="113" t="s">
        <v>3</v>
      </c>
      <c r="E6" s="113" t="s">
        <v>4</v>
      </c>
      <c r="F6" s="24" t="s">
        <v>5</v>
      </c>
      <c r="G6" s="113" t="s">
        <v>6</v>
      </c>
      <c r="H6" s="24" t="s">
        <v>6</v>
      </c>
      <c r="I6" s="24" t="s">
        <v>7</v>
      </c>
      <c r="J6" s="24" t="s">
        <v>8</v>
      </c>
      <c r="O6" s="107" t="s">
        <v>711</v>
      </c>
      <c r="P6" s="107" t="s">
        <v>714</v>
      </c>
    </row>
    <row r="7" spans="1:16" x14ac:dyDescent="0.2">
      <c r="A7" s="19"/>
      <c r="B7" s="19"/>
      <c r="C7" s="20" t="s">
        <v>9</v>
      </c>
      <c r="D7" s="113" t="s">
        <v>10</v>
      </c>
      <c r="E7" s="113" t="s">
        <v>10</v>
      </c>
      <c r="F7" s="24" t="s">
        <v>11</v>
      </c>
      <c r="G7" s="113" t="s">
        <v>12</v>
      </c>
      <c r="H7" s="24" t="s">
        <v>13</v>
      </c>
      <c r="I7" s="24" t="s">
        <v>14</v>
      </c>
      <c r="J7" s="24" t="s">
        <v>15</v>
      </c>
      <c r="M7" s="25" t="s">
        <v>16</v>
      </c>
      <c r="N7" s="25" t="s">
        <v>17</v>
      </c>
      <c r="O7" s="107" t="s">
        <v>712</v>
      </c>
      <c r="P7" s="107" t="s">
        <v>712</v>
      </c>
    </row>
    <row r="8" spans="1:16" x14ac:dyDescent="0.2">
      <c r="A8" s="26" t="s">
        <v>18</v>
      </c>
      <c r="B8" s="27" t="s">
        <v>19</v>
      </c>
      <c r="C8" s="28" t="s">
        <v>20</v>
      </c>
      <c r="D8" s="114" t="s">
        <v>21</v>
      </c>
      <c r="E8" s="119" t="s">
        <v>22</v>
      </c>
      <c r="F8" s="29" t="s">
        <v>13</v>
      </c>
      <c r="G8" s="114" t="s">
        <v>23</v>
      </c>
      <c r="H8" s="29" t="s">
        <v>24</v>
      </c>
      <c r="I8" s="29" t="s">
        <v>24</v>
      </c>
      <c r="J8" s="29" t="s">
        <v>25</v>
      </c>
      <c r="L8" s="30" t="s">
        <v>26</v>
      </c>
      <c r="M8" s="24" t="s">
        <v>27</v>
      </c>
      <c r="N8" s="24" t="s">
        <v>27</v>
      </c>
      <c r="O8" s="107" t="s">
        <v>713</v>
      </c>
      <c r="P8" s="107" t="s">
        <v>715</v>
      </c>
    </row>
    <row r="9" spans="1:16" ht="3" customHeight="1" x14ac:dyDescent="0.2">
      <c r="A9" s="31"/>
      <c r="B9" s="31"/>
      <c r="O9" s="43"/>
    </row>
    <row r="10" spans="1:16" x14ac:dyDescent="0.2">
      <c r="A10" s="33" t="s">
        <v>28</v>
      </c>
      <c r="B10" s="33" t="s">
        <v>29</v>
      </c>
      <c r="C10" s="56">
        <v>267.87</v>
      </c>
      <c r="D10" s="115">
        <v>35</v>
      </c>
      <c r="E10" s="120">
        <f t="shared" ref="E10:E73" si="0">+D10/C10</f>
        <v>0.1306603949677082</v>
      </c>
      <c r="F10" s="35">
        <v>771724.71</v>
      </c>
      <c r="G10" s="123">
        <f t="shared" ref="G10:G73" si="1">IF(D10&gt;0,+F10/D10,"n/a")</f>
        <v>22049.277428571426</v>
      </c>
      <c r="H10" s="36">
        <f t="shared" ref="H10:H73" si="2">+F10/C10</f>
        <v>2880.9672975697163</v>
      </c>
      <c r="I10" s="34">
        <f t="shared" ref="I10:I41" si="3">+H10/$H$278-1</f>
        <v>-0.15373074827794531</v>
      </c>
      <c r="J10" s="37" t="str">
        <f t="shared" ref="J10:J73" si="4">IF(I10&lt;-0.2,"low", IF(I10&gt;0.2, "HIGH", " "))</f>
        <v xml:space="preserve"> </v>
      </c>
      <c r="L10" s="5" t="s">
        <v>651</v>
      </c>
      <c r="M10" s="1">
        <f t="shared" ref="M10:M73" si="5">IF(I10&gt;0.2,1,0)</f>
        <v>0</v>
      </c>
      <c r="N10" s="1">
        <f t="shared" ref="N10:N73" si="6">IF(I10&lt;-0.2,1,0)</f>
        <v>0</v>
      </c>
      <c r="O10" s="43"/>
    </row>
    <row r="11" spans="1:16" x14ac:dyDescent="0.2">
      <c r="A11" s="33" t="s">
        <v>30</v>
      </c>
      <c r="B11" s="33" t="s">
        <v>31</v>
      </c>
      <c r="C11" s="56">
        <v>115.18</v>
      </c>
      <c r="D11" s="115" t="s">
        <v>719</v>
      </c>
      <c r="E11" s="120" t="s">
        <v>719</v>
      </c>
      <c r="F11" s="35">
        <v>208824.26</v>
      </c>
      <c r="G11" s="123" t="s">
        <v>719</v>
      </c>
      <c r="H11" s="36">
        <f t="shared" si="2"/>
        <v>1813.0253516235457</v>
      </c>
      <c r="I11" s="34">
        <f t="shared" si="3"/>
        <v>-0.46743317462650069</v>
      </c>
      <c r="J11" s="37" t="str">
        <f t="shared" si="4"/>
        <v>low</v>
      </c>
      <c r="L11" s="5" t="s">
        <v>651</v>
      </c>
      <c r="M11" s="1">
        <f t="shared" si="5"/>
        <v>0</v>
      </c>
      <c r="N11" s="1">
        <f t="shared" si="6"/>
        <v>1</v>
      </c>
      <c r="O11" s="43"/>
    </row>
    <row r="12" spans="1:16" x14ac:dyDescent="0.2">
      <c r="A12" s="33" t="s">
        <v>32</v>
      </c>
      <c r="B12" s="33" t="s">
        <v>33</v>
      </c>
      <c r="C12" s="56">
        <v>156.61000000000001</v>
      </c>
      <c r="D12" s="115">
        <v>19</v>
      </c>
      <c r="E12" s="120">
        <f t="shared" si="0"/>
        <v>0.12132047761956451</v>
      </c>
      <c r="F12" s="35">
        <v>475033.35</v>
      </c>
      <c r="G12" s="123">
        <f t="shared" si="1"/>
        <v>25001.755263157895</v>
      </c>
      <c r="H12" s="36">
        <f t="shared" si="2"/>
        <v>3033.2248898537764</v>
      </c>
      <c r="I12" s="34">
        <f t="shared" si="3"/>
        <v>-0.10900586757557584</v>
      </c>
      <c r="J12" s="37" t="str">
        <f t="shared" si="4"/>
        <v xml:space="preserve"> </v>
      </c>
      <c r="L12" s="5" t="s">
        <v>651</v>
      </c>
      <c r="M12" s="1">
        <f t="shared" si="5"/>
        <v>0</v>
      </c>
      <c r="N12" s="1">
        <f t="shared" si="6"/>
        <v>0</v>
      </c>
      <c r="O12" s="43"/>
    </row>
    <row r="13" spans="1:16" x14ac:dyDescent="0.2">
      <c r="A13" s="33" t="s">
        <v>34</v>
      </c>
      <c r="B13" s="33" t="s">
        <v>35</v>
      </c>
      <c r="C13" s="56">
        <v>92</v>
      </c>
      <c r="D13" s="115">
        <v>13</v>
      </c>
      <c r="E13" s="120">
        <f t="shared" si="0"/>
        <v>0.14130434782608695</v>
      </c>
      <c r="F13" s="35">
        <v>245294.76</v>
      </c>
      <c r="G13" s="123">
        <f t="shared" si="1"/>
        <v>18868.827692307692</v>
      </c>
      <c r="H13" s="36">
        <f t="shared" si="2"/>
        <v>2666.2473913043477</v>
      </c>
      <c r="I13" s="34">
        <f t="shared" si="3"/>
        <v>-0.2168036108398731</v>
      </c>
      <c r="J13" s="37" t="str">
        <f t="shared" si="4"/>
        <v>low</v>
      </c>
      <c r="L13" s="5" t="s">
        <v>651</v>
      </c>
      <c r="M13" s="1">
        <f t="shared" si="5"/>
        <v>0</v>
      </c>
      <c r="N13" s="1">
        <f t="shared" si="6"/>
        <v>1</v>
      </c>
      <c r="O13" s="43"/>
    </row>
    <row r="14" spans="1:16" x14ac:dyDescent="0.2">
      <c r="A14" s="33" t="s">
        <v>36</v>
      </c>
      <c r="B14" s="33" t="s">
        <v>37</v>
      </c>
      <c r="C14" s="56">
        <v>162.20000000000002</v>
      </c>
      <c r="D14" s="115">
        <v>27</v>
      </c>
      <c r="E14" s="120">
        <f t="shared" si="0"/>
        <v>0.16646115906288531</v>
      </c>
      <c r="F14" s="35">
        <v>433817.59</v>
      </c>
      <c r="G14" s="123">
        <f t="shared" si="1"/>
        <v>16067.31814814815</v>
      </c>
      <c r="H14" s="36">
        <f t="shared" si="2"/>
        <v>2674.5844019728729</v>
      </c>
      <c r="I14" s="34">
        <f t="shared" si="3"/>
        <v>-0.21435465705063594</v>
      </c>
      <c r="J14" s="37" t="str">
        <f t="shared" si="4"/>
        <v>low</v>
      </c>
      <c r="L14" s="5" t="s">
        <v>651</v>
      </c>
      <c r="M14" s="1">
        <f t="shared" si="5"/>
        <v>0</v>
      </c>
      <c r="N14" s="1">
        <f t="shared" si="6"/>
        <v>1</v>
      </c>
      <c r="O14" s="43"/>
    </row>
    <row r="15" spans="1:16" x14ac:dyDescent="0.2">
      <c r="A15" s="33" t="s">
        <v>38</v>
      </c>
      <c r="B15" s="33" t="s">
        <v>39</v>
      </c>
      <c r="C15" s="56">
        <v>697</v>
      </c>
      <c r="D15" s="115">
        <v>92</v>
      </c>
      <c r="E15" s="120">
        <f t="shared" si="0"/>
        <v>0.13199426111908177</v>
      </c>
      <c r="F15" s="35">
        <v>1766266.6800000002</v>
      </c>
      <c r="G15" s="123">
        <f t="shared" si="1"/>
        <v>19198.550869565221</v>
      </c>
      <c r="H15" s="36">
        <f t="shared" si="2"/>
        <v>2534.0985365853662</v>
      </c>
      <c r="I15" s="34">
        <f t="shared" si="3"/>
        <v>-0.25562165382609436</v>
      </c>
      <c r="J15" s="37" t="str">
        <f t="shared" si="4"/>
        <v>low</v>
      </c>
      <c r="L15" s="5" t="s">
        <v>651</v>
      </c>
      <c r="M15" s="1">
        <f t="shared" si="5"/>
        <v>0</v>
      </c>
      <c r="N15" s="1">
        <f t="shared" si="6"/>
        <v>1</v>
      </c>
      <c r="O15" s="43"/>
    </row>
    <row r="16" spans="1:16" x14ac:dyDescent="0.2">
      <c r="A16" s="33" t="s">
        <v>40</v>
      </c>
      <c r="B16" s="33" t="s">
        <v>41</v>
      </c>
      <c r="C16" s="56">
        <v>77.28</v>
      </c>
      <c r="D16" s="115">
        <v>16</v>
      </c>
      <c r="E16" s="120">
        <f t="shared" si="0"/>
        <v>0.20703933747412007</v>
      </c>
      <c r="F16" s="35">
        <v>282532.44999999995</v>
      </c>
      <c r="G16" s="123">
        <f t="shared" si="1"/>
        <v>17658.278124999997</v>
      </c>
      <c r="H16" s="36">
        <f t="shared" si="2"/>
        <v>3655.958203933747</v>
      </c>
      <c r="I16" s="34">
        <f t="shared" si="3"/>
        <v>7.391882447955811E-2</v>
      </c>
      <c r="J16" s="37" t="str">
        <f t="shared" si="4"/>
        <v xml:space="preserve"> </v>
      </c>
      <c r="L16" s="5" t="s">
        <v>652</v>
      </c>
      <c r="M16" s="1">
        <f t="shared" si="5"/>
        <v>0</v>
      </c>
      <c r="N16" s="1">
        <f t="shared" si="6"/>
        <v>0</v>
      </c>
      <c r="O16" s="43"/>
    </row>
    <row r="17" spans="1:14" s="43" customFormat="1" x14ac:dyDescent="0.2">
      <c r="A17" s="33" t="s">
        <v>42</v>
      </c>
      <c r="B17" s="33" t="s">
        <v>43</v>
      </c>
      <c r="C17" s="56">
        <v>177</v>
      </c>
      <c r="D17" s="115">
        <v>28</v>
      </c>
      <c r="E17" s="120">
        <f t="shared" si="0"/>
        <v>0.15819209039548024</v>
      </c>
      <c r="F17" s="35">
        <v>738078.75</v>
      </c>
      <c r="G17" s="123">
        <f t="shared" si="1"/>
        <v>26359.955357142859</v>
      </c>
      <c r="H17" s="36">
        <f t="shared" si="2"/>
        <v>4169.9364406779659</v>
      </c>
      <c r="I17" s="34">
        <f t="shared" si="3"/>
        <v>0.22489727473058041</v>
      </c>
      <c r="J17" s="37" t="str">
        <f t="shared" si="4"/>
        <v>HIGH</v>
      </c>
      <c r="K17" s="1"/>
      <c r="L17" s="5" t="s">
        <v>652</v>
      </c>
      <c r="M17" s="1">
        <f t="shared" si="5"/>
        <v>1</v>
      </c>
      <c r="N17" s="1">
        <f t="shared" si="6"/>
        <v>0</v>
      </c>
    </row>
    <row r="18" spans="1:14" s="43" customFormat="1" x14ac:dyDescent="0.2">
      <c r="A18" s="33" t="s">
        <v>44</v>
      </c>
      <c r="B18" s="33" t="s">
        <v>45</v>
      </c>
      <c r="C18" s="56">
        <v>482.9</v>
      </c>
      <c r="D18" s="115">
        <v>80</v>
      </c>
      <c r="E18" s="120">
        <f t="shared" si="0"/>
        <v>0.16566576931041624</v>
      </c>
      <c r="F18" s="35">
        <v>2198468.9900000002</v>
      </c>
      <c r="G18" s="123">
        <f t="shared" si="1"/>
        <v>27480.862375000004</v>
      </c>
      <c r="H18" s="36">
        <f t="shared" si="2"/>
        <v>4552.638206668048</v>
      </c>
      <c r="I18" s="34">
        <f t="shared" si="3"/>
        <v>0.33731394027563533</v>
      </c>
      <c r="J18" s="37" t="str">
        <f t="shared" si="4"/>
        <v>HIGH</v>
      </c>
      <c r="K18" s="1"/>
      <c r="L18" s="5" t="s">
        <v>652</v>
      </c>
      <c r="M18" s="1">
        <f t="shared" si="5"/>
        <v>1</v>
      </c>
      <c r="N18" s="1">
        <f t="shared" si="6"/>
        <v>0</v>
      </c>
    </row>
    <row r="19" spans="1:14" s="43" customFormat="1" x14ac:dyDescent="0.2">
      <c r="A19" s="33" t="s">
        <v>46</v>
      </c>
      <c r="B19" s="33" t="s">
        <v>47</v>
      </c>
      <c r="C19" s="56">
        <v>266</v>
      </c>
      <c r="D19" s="115">
        <v>42</v>
      </c>
      <c r="E19" s="120">
        <f t="shared" si="0"/>
        <v>0.15789473684210525</v>
      </c>
      <c r="F19" s="35">
        <v>1042344.47</v>
      </c>
      <c r="G19" s="123">
        <f t="shared" si="1"/>
        <v>24817.725476190477</v>
      </c>
      <c r="H19" s="36">
        <f t="shared" si="2"/>
        <v>3918.5882330827067</v>
      </c>
      <c r="I19" s="34">
        <f t="shared" si="3"/>
        <v>0.15106503798747228</v>
      </c>
      <c r="J19" s="37" t="str">
        <f t="shared" si="4"/>
        <v xml:space="preserve"> </v>
      </c>
      <c r="K19" s="1"/>
      <c r="L19" s="5" t="s">
        <v>652</v>
      </c>
      <c r="M19" s="1">
        <f t="shared" si="5"/>
        <v>0</v>
      </c>
      <c r="N19" s="1">
        <f t="shared" si="6"/>
        <v>0</v>
      </c>
    </row>
    <row r="20" spans="1:14" s="43" customFormat="1" x14ac:dyDescent="0.2">
      <c r="A20" s="33" t="s">
        <v>48</v>
      </c>
      <c r="B20" s="33" t="s">
        <v>49</v>
      </c>
      <c r="C20" s="56">
        <v>77.099999999999994</v>
      </c>
      <c r="D20" s="115">
        <v>12</v>
      </c>
      <c r="E20" s="120">
        <f t="shared" si="0"/>
        <v>0.1556420233463035</v>
      </c>
      <c r="F20" s="35">
        <v>168774.34</v>
      </c>
      <c r="G20" s="123">
        <f t="shared" si="1"/>
        <v>14064.528333333334</v>
      </c>
      <c r="H20" s="36">
        <f t="shared" si="2"/>
        <v>2189.0316472114137</v>
      </c>
      <c r="I20" s="34">
        <f t="shared" si="3"/>
        <v>-0.35698326890270049</v>
      </c>
      <c r="J20" s="37" t="str">
        <f t="shared" si="4"/>
        <v>low</v>
      </c>
      <c r="K20" s="1"/>
      <c r="L20" s="5" t="s">
        <v>653</v>
      </c>
      <c r="M20" s="1">
        <f t="shared" si="5"/>
        <v>0</v>
      </c>
      <c r="N20" s="1">
        <f t="shared" si="6"/>
        <v>1</v>
      </c>
    </row>
    <row r="21" spans="1:14" s="43" customFormat="1" x14ac:dyDescent="0.2">
      <c r="A21" s="33" t="s">
        <v>50</v>
      </c>
      <c r="B21" s="33" t="s">
        <v>51</v>
      </c>
      <c r="C21" s="56">
        <v>77</v>
      </c>
      <c r="D21" s="115" t="s">
        <v>719</v>
      </c>
      <c r="E21" s="120" t="s">
        <v>719</v>
      </c>
      <c r="F21" s="35">
        <v>178128.1</v>
      </c>
      <c r="G21" s="123" t="s">
        <v>719</v>
      </c>
      <c r="H21" s="36">
        <f t="shared" si="2"/>
        <v>2313.3519480519481</v>
      </c>
      <c r="I21" s="34">
        <f t="shared" si="3"/>
        <v>-0.32046482315188274</v>
      </c>
      <c r="J21" s="37" t="str">
        <f t="shared" si="4"/>
        <v>low</v>
      </c>
      <c r="K21" s="1"/>
      <c r="L21" s="5" t="s">
        <v>653</v>
      </c>
      <c r="M21" s="1">
        <f t="shared" si="5"/>
        <v>0</v>
      </c>
      <c r="N21" s="1">
        <f t="shared" si="6"/>
        <v>1</v>
      </c>
    </row>
    <row r="22" spans="1:14" s="43" customFormat="1" x14ac:dyDescent="0.2">
      <c r="A22" s="33" t="s">
        <v>52</v>
      </c>
      <c r="B22" s="33" t="s">
        <v>53</v>
      </c>
      <c r="C22" s="56">
        <v>403.64000000000004</v>
      </c>
      <c r="D22" s="115">
        <v>49</v>
      </c>
      <c r="E22" s="120">
        <f t="shared" si="0"/>
        <v>0.12139530274502031</v>
      </c>
      <c r="F22" s="35">
        <v>932935.73</v>
      </c>
      <c r="G22" s="123">
        <f t="shared" si="1"/>
        <v>19039.504693877552</v>
      </c>
      <c r="H22" s="36">
        <f t="shared" si="2"/>
        <v>2311.3064364285005</v>
      </c>
      <c r="I22" s="34">
        <f t="shared" si="3"/>
        <v>-0.32106568161786531</v>
      </c>
      <c r="J22" s="37" t="str">
        <f t="shared" si="4"/>
        <v>low</v>
      </c>
      <c r="K22" s="1"/>
      <c r="L22" s="5" t="s">
        <v>653</v>
      </c>
      <c r="M22" s="1">
        <f t="shared" si="5"/>
        <v>0</v>
      </c>
      <c r="N22" s="1">
        <f t="shared" si="6"/>
        <v>1</v>
      </c>
    </row>
    <row r="23" spans="1:14" s="43" customFormat="1" x14ac:dyDescent="0.2">
      <c r="A23" s="33" t="s">
        <v>54</v>
      </c>
      <c r="B23" s="33" t="s">
        <v>55</v>
      </c>
      <c r="C23" s="56">
        <v>30.5</v>
      </c>
      <c r="D23" s="115" t="s">
        <v>719</v>
      </c>
      <c r="E23" s="115" t="s">
        <v>719</v>
      </c>
      <c r="F23" s="35">
        <v>78490.240000000005</v>
      </c>
      <c r="G23" s="115" t="s">
        <v>719</v>
      </c>
      <c r="H23" s="36">
        <f t="shared" si="2"/>
        <v>2573.450491803279</v>
      </c>
      <c r="I23" s="34">
        <f t="shared" si="3"/>
        <v>-0.24406222039408154</v>
      </c>
      <c r="J23" s="37" t="str">
        <f t="shared" si="4"/>
        <v>low</v>
      </c>
      <c r="K23" s="1"/>
      <c r="L23" s="5" t="s">
        <v>653</v>
      </c>
      <c r="M23" s="1">
        <f t="shared" si="5"/>
        <v>0</v>
      </c>
      <c r="N23" s="1">
        <f t="shared" si="6"/>
        <v>1</v>
      </c>
    </row>
    <row r="24" spans="1:14" s="43" customFormat="1" x14ac:dyDescent="0.2">
      <c r="A24" s="33" t="s">
        <v>56</v>
      </c>
      <c r="B24" s="33" t="s">
        <v>57</v>
      </c>
      <c r="C24" s="56">
        <v>82</v>
      </c>
      <c r="D24" s="115" t="s">
        <v>719</v>
      </c>
      <c r="E24" s="115" t="s">
        <v>719</v>
      </c>
      <c r="F24" s="35">
        <v>204155.95</v>
      </c>
      <c r="G24" s="115" t="s">
        <v>719</v>
      </c>
      <c r="H24" s="36">
        <f t="shared" si="2"/>
        <v>2489.7067073170733</v>
      </c>
      <c r="I24" s="34">
        <f t="shared" si="3"/>
        <v>-0.26866152420891398</v>
      </c>
      <c r="J24" s="37" t="str">
        <f t="shared" si="4"/>
        <v>low</v>
      </c>
      <c r="K24" s="1"/>
      <c r="L24" s="5" t="s">
        <v>653</v>
      </c>
      <c r="M24" s="1">
        <f t="shared" si="5"/>
        <v>0</v>
      </c>
      <c r="N24" s="1">
        <f t="shared" si="6"/>
        <v>1</v>
      </c>
    </row>
    <row r="25" spans="1:14" s="43" customFormat="1" x14ac:dyDescent="0.2">
      <c r="A25" s="33" t="s">
        <v>58</v>
      </c>
      <c r="B25" s="33" t="s">
        <v>59</v>
      </c>
      <c r="C25" s="56">
        <v>71</v>
      </c>
      <c r="D25" s="115" t="s">
        <v>719</v>
      </c>
      <c r="E25" s="115" t="s">
        <v>719</v>
      </c>
      <c r="F25" s="35">
        <v>177721.41</v>
      </c>
      <c r="G25" s="115" t="s">
        <v>719</v>
      </c>
      <c r="H25" s="36">
        <f t="shared" si="2"/>
        <v>2503.1184507042253</v>
      </c>
      <c r="I25" s="34">
        <f t="shared" si="3"/>
        <v>-0.26472189391525958</v>
      </c>
      <c r="J25" s="37" t="str">
        <f t="shared" si="4"/>
        <v>low</v>
      </c>
      <c r="K25" s="1"/>
      <c r="L25" s="5" t="s">
        <v>653</v>
      </c>
      <c r="M25" s="1">
        <f t="shared" si="5"/>
        <v>0</v>
      </c>
      <c r="N25" s="1">
        <f t="shared" si="6"/>
        <v>1</v>
      </c>
    </row>
    <row r="26" spans="1:14" s="43" customFormat="1" x14ac:dyDescent="0.2">
      <c r="A26" s="33" t="s">
        <v>60</v>
      </c>
      <c r="B26" s="33" t="s">
        <v>61</v>
      </c>
      <c r="C26" s="56">
        <v>48.1</v>
      </c>
      <c r="D26" s="115" t="s">
        <v>719</v>
      </c>
      <c r="E26" s="115" t="s">
        <v>719</v>
      </c>
      <c r="F26" s="35">
        <v>91910.84</v>
      </c>
      <c r="G26" s="115" t="s">
        <v>719</v>
      </c>
      <c r="H26" s="36">
        <f t="shared" si="2"/>
        <v>1910.8282744282742</v>
      </c>
      <c r="I26" s="34">
        <f t="shared" si="3"/>
        <v>-0.43870407160335734</v>
      </c>
      <c r="J26" s="37" t="str">
        <f t="shared" si="4"/>
        <v>low</v>
      </c>
      <c r="K26" s="1"/>
      <c r="L26" s="5" t="s">
        <v>653</v>
      </c>
      <c r="M26" s="1">
        <f t="shared" si="5"/>
        <v>0</v>
      </c>
      <c r="N26" s="1">
        <f t="shared" si="6"/>
        <v>1</v>
      </c>
    </row>
    <row r="27" spans="1:14" s="43" customFormat="1" x14ac:dyDescent="0.2">
      <c r="A27" s="33" t="s">
        <v>62</v>
      </c>
      <c r="B27" s="33" t="s">
        <v>63</v>
      </c>
      <c r="C27" s="56">
        <v>860.34</v>
      </c>
      <c r="D27" s="115">
        <v>113</v>
      </c>
      <c r="E27" s="120">
        <f t="shared" si="0"/>
        <v>0.13134342236790106</v>
      </c>
      <c r="F27" s="35">
        <v>2234734.86</v>
      </c>
      <c r="G27" s="123">
        <f t="shared" si="1"/>
        <v>19776.414690265487</v>
      </c>
      <c r="H27" s="36">
        <f t="shared" si="2"/>
        <v>2597.5019875863027</v>
      </c>
      <c r="I27" s="34">
        <f t="shared" si="3"/>
        <v>-0.23699721783182914</v>
      </c>
      <c r="J27" s="37" t="str">
        <f t="shared" si="4"/>
        <v>low</v>
      </c>
      <c r="K27" s="1"/>
      <c r="L27" s="5" t="s">
        <v>653</v>
      </c>
      <c r="M27" s="1">
        <f t="shared" si="5"/>
        <v>0</v>
      </c>
      <c r="N27" s="1">
        <f t="shared" si="6"/>
        <v>1</v>
      </c>
    </row>
    <row r="28" spans="1:14" s="43" customFormat="1" x14ac:dyDescent="0.2">
      <c r="A28" s="33" t="s">
        <v>64</v>
      </c>
      <c r="B28" s="33" t="s">
        <v>65</v>
      </c>
      <c r="C28" s="56">
        <v>82</v>
      </c>
      <c r="D28" s="115">
        <v>16</v>
      </c>
      <c r="E28" s="120">
        <f t="shared" si="0"/>
        <v>0.1951219512195122</v>
      </c>
      <c r="F28" s="35">
        <v>281306.77</v>
      </c>
      <c r="G28" s="123">
        <f t="shared" si="1"/>
        <v>17581.673125000001</v>
      </c>
      <c r="H28" s="36">
        <f t="shared" si="2"/>
        <v>3430.5703658536586</v>
      </c>
      <c r="I28" s="34">
        <f t="shared" si="3"/>
        <v>7.7123120904072362E-3</v>
      </c>
      <c r="J28" s="37" t="str">
        <f t="shared" si="4"/>
        <v xml:space="preserve"> </v>
      </c>
      <c r="K28" s="1"/>
      <c r="L28" s="5" t="s">
        <v>654</v>
      </c>
      <c r="M28" s="1">
        <f t="shared" si="5"/>
        <v>0</v>
      </c>
      <c r="N28" s="1">
        <f t="shared" si="6"/>
        <v>0</v>
      </c>
    </row>
    <row r="29" spans="1:14" s="43" customFormat="1" x14ac:dyDescent="0.2">
      <c r="A29" s="33" t="s">
        <v>66</v>
      </c>
      <c r="B29" s="33" t="s">
        <v>67</v>
      </c>
      <c r="C29" s="56">
        <v>291.10000000000002</v>
      </c>
      <c r="D29" s="115">
        <v>45</v>
      </c>
      <c r="E29" s="120">
        <f t="shared" si="0"/>
        <v>0.15458605290278254</v>
      </c>
      <c r="F29" s="35">
        <v>923849.89</v>
      </c>
      <c r="G29" s="123">
        <f t="shared" si="1"/>
        <v>20529.997555555557</v>
      </c>
      <c r="H29" s="36">
        <f t="shared" si="2"/>
        <v>3173.6512882171073</v>
      </c>
      <c r="I29" s="34">
        <f t="shared" si="3"/>
        <v>-6.7756338931079463E-2</v>
      </c>
      <c r="J29" s="37" t="str">
        <f t="shared" si="4"/>
        <v xml:space="preserve"> </v>
      </c>
      <c r="K29" s="1"/>
      <c r="L29" s="5" t="s">
        <v>654</v>
      </c>
      <c r="M29" s="1">
        <f t="shared" si="5"/>
        <v>0</v>
      </c>
      <c r="N29" s="1">
        <f t="shared" si="6"/>
        <v>0</v>
      </c>
    </row>
    <row r="30" spans="1:14" s="43" customFormat="1" x14ac:dyDescent="0.2">
      <c r="A30" s="33" t="s">
        <v>68</v>
      </c>
      <c r="B30" s="33" t="s">
        <v>69</v>
      </c>
      <c r="C30" s="56">
        <v>25</v>
      </c>
      <c r="D30" s="115" t="s">
        <v>719</v>
      </c>
      <c r="E30" s="115" t="s">
        <v>719</v>
      </c>
      <c r="F30" s="35">
        <v>20286</v>
      </c>
      <c r="G30" s="115" t="s">
        <v>719</v>
      </c>
      <c r="H30" s="36">
        <f t="shared" si="2"/>
        <v>811.44</v>
      </c>
      <c r="I30" s="34">
        <f t="shared" si="3"/>
        <v>-0.76164369439506741</v>
      </c>
      <c r="J30" s="37" t="str">
        <f t="shared" si="4"/>
        <v>low</v>
      </c>
      <c r="K30" s="1"/>
      <c r="L30" s="5" t="s">
        <v>654</v>
      </c>
      <c r="M30" s="1">
        <f t="shared" si="5"/>
        <v>0</v>
      </c>
      <c r="N30" s="1">
        <f t="shared" si="6"/>
        <v>1</v>
      </c>
    </row>
    <row r="31" spans="1:14" s="43" customFormat="1" x14ac:dyDescent="0.2">
      <c r="A31" s="33" t="s">
        <v>70</v>
      </c>
      <c r="B31" s="33" t="s">
        <v>71</v>
      </c>
      <c r="C31" s="56">
        <v>111</v>
      </c>
      <c r="D31" s="115">
        <v>12</v>
      </c>
      <c r="E31" s="120">
        <f t="shared" si="0"/>
        <v>0.10810810810810811</v>
      </c>
      <c r="F31" s="35">
        <v>129348.45</v>
      </c>
      <c r="G31" s="123">
        <f t="shared" si="1"/>
        <v>10779.0375</v>
      </c>
      <c r="H31" s="36">
        <f t="shared" si="2"/>
        <v>1165.3013513513513</v>
      </c>
      <c r="I31" s="34">
        <f t="shared" si="3"/>
        <v>-0.6576987515718431</v>
      </c>
      <c r="J31" s="37" t="str">
        <f t="shared" si="4"/>
        <v>low</v>
      </c>
      <c r="K31" s="1"/>
      <c r="L31" s="5" t="s">
        <v>654</v>
      </c>
      <c r="M31" s="1">
        <f t="shared" si="5"/>
        <v>0</v>
      </c>
      <c r="N31" s="1">
        <f t="shared" si="6"/>
        <v>1</v>
      </c>
    </row>
    <row r="32" spans="1:14" s="43" customFormat="1" x14ac:dyDescent="0.2">
      <c r="A32" s="33" t="s">
        <v>72</v>
      </c>
      <c r="B32" s="33" t="s">
        <v>73</v>
      </c>
      <c r="C32" s="56">
        <v>27</v>
      </c>
      <c r="D32" s="115" t="s">
        <v>719</v>
      </c>
      <c r="E32" s="115" t="s">
        <v>719</v>
      </c>
      <c r="F32" s="35">
        <v>10042</v>
      </c>
      <c r="G32" s="115" t="s">
        <v>719</v>
      </c>
      <c r="H32" s="36">
        <f t="shared" si="2"/>
        <v>371.92592592592592</v>
      </c>
      <c r="I32" s="34">
        <f t="shared" si="3"/>
        <v>-0.89074868177265409</v>
      </c>
      <c r="J32" s="37" t="str">
        <f t="shared" si="4"/>
        <v>low</v>
      </c>
      <c r="K32" s="1"/>
      <c r="L32" s="5" t="s">
        <v>654</v>
      </c>
      <c r="M32" s="1">
        <f t="shared" si="5"/>
        <v>0</v>
      </c>
      <c r="N32" s="1">
        <f t="shared" si="6"/>
        <v>1</v>
      </c>
    </row>
    <row r="33" spans="1:14" s="43" customFormat="1" x14ac:dyDescent="0.2">
      <c r="A33" s="33" t="s">
        <v>74</v>
      </c>
      <c r="B33" s="33" t="s">
        <v>75</v>
      </c>
      <c r="C33" s="56">
        <v>426.24</v>
      </c>
      <c r="D33" s="115">
        <v>65</v>
      </c>
      <c r="E33" s="120">
        <f t="shared" si="0"/>
        <v>0.15249624624624625</v>
      </c>
      <c r="F33" s="35">
        <v>1258754.67</v>
      </c>
      <c r="G33" s="123">
        <f t="shared" si="1"/>
        <v>19365.456461538459</v>
      </c>
      <c r="H33" s="36">
        <f t="shared" si="2"/>
        <v>2953.1594172297296</v>
      </c>
      <c r="I33" s="34">
        <f t="shared" si="3"/>
        <v>-0.13252468629437286</v>
      </c>
      <c r="J33" s="37" t="str">
        <f t="shared" si="4"/>
        <v xml:space="preserve"> </v>
      </c>
      <c r="K33" s="1"/>
      <c r="L33" s="5" t="s">
        <v>654</v>
      </c>
      <c r="M33" s="1">
        <f t="shared" si="5"/>
        <v>0</v>
      </c>
      <c r="N33" s="1">
        <f t="shared" si="6"/>
        <v>0</v>
      </c>
    </row>
    <row r="34" spans="1:14" s="43" customFormat="1" x14ac:dyDescent="0.2">
      <c r="A34" s="33" t="s">
        <v>76</v>
      </c>
      <c r="B34" s="33" t="s">
        <v>77</v>
      </c>
      <c r="C34" s="56">
        <v>342.65</v>
      </c>
      <c r="D34" s="115">
        <v>40</v>
      </c>
      <c r="E34" s="120">
        <f t="shared" si="0"/>
        <v>0.11673719538888079</v>
      </c>
      <c r="F34" s="35">
        <v>1218361.22</v>
      </c>
      <c r="G34" s="123">
        <f t="shared" si="1"/>
        <v>30459.030500000001</v>
      </c>
      <c r="H34" s="36">
        <f t="shared" si="2"/>
        <v>3555.7017948343791</v>
      </c>
      <c r="I34" s="34">
        <f t="shared" si="3"/>
        <v>4.4469022539621594E-2</v>
      </c>
      <c r="J34" s="37" t="str">
        <f t="shared" si="4"/>
        <v xml:space="preserve"> </v>
      </c>
      <c r="K34" s="1"/>
      <c r="L34" s="5" t="s">
        <v>654</v>
      </c>
      <c r="M34" s="1">
        <f t="shared" si="5"/>
        <v>0</v>
      </c>
      <c r="N34" s="1">
        <f t="shared" si="6"/>
        <v>0</v>
      </c>
    </row>
    <row r="35" spans="1:14" s="43" customFormat="1" x14ac:dyDescent="0.2">
      <c r="A35" s="33" t="s">
        <v>78</v>
      </c>
      <c r="B35" s="33" t="s">
        <v>79</v>
      </c>
      <c r="C35" s="56">
        <v>781.05</v>
      </c>
      <c r="D35" s="115">
        <v>190</v>
      </c>
      <c r="E35" s="120">
        <f t="shared" si="0"/>
        <v>0.24326227514243648</v>
      </c>
      <c r="F35" s="35">
        <v>3175766.71</v>
      </c>
      <c r="G35" s="123">
        <f t="shared" si="1"/>
        <v>16714.561631578948</v>
      </c>
      <c r="H35" s="36">
        <f t="shared" si="2"/>
        <v>4066.0222905063697</v>
      </c>
      <c r="I35" s="34">
        <f t="shared" si="3"/>
        <v>0.1943730302578186</v>
      </c>
      <c r="J35" s="37" t="str">
        <f t="shared" si="4"/>
        <v xml:space="preserve"> </v>
      </c>
      <c r="K35" s="1"/>
      <c r="L35" s="5" t="s">
        <v>655</v>
      </c>
      <c r="M35" s="1">
        <f t="shared" si="5"/>
        <v>0</v>
      </c>
      <c r="N35" s="1">
        <f t="shared" si="6"/>
        <v>0</v>
      </c>
    </row>
    <row r="36" spans="1:14" s="43" customFormat="1" x14ac:dyDescent="0.2">
      <c r="A36" s="33" t="s">
        <v>80</v>
      </c>
      <c r="B36" s="33" t="s">
        <v>81</v>
      </c>
      <c r="C36" s="56">
        <v>121.5</v>
      </c>
      <c r="D36" s="115">
        <v>17</v>
      </c>
      <c r="E36" s="120">
        <f t="shared" si="0"/>
        <v>0.13991769547325103</v>
      </c>
      <c r="F36" s="35">
        <v>356755.20999999996</v>
      </c>
      <c r="G36" s="123">
        <f t="shared" si="1"/>
        <v>20985.600588235291</v>
      </c>
      <c r="H36" s="36">
        <f t="shared" si="2"/>
        <v>2936.2568724279831</v>
      </c>
      <c r="I36" s="34">
        <f t="shared" si="3"/>
        <v>-0.13748972145934646</v>
      </c>
      <c r="J36" s="37" t="str">
        <f t="shared" si="4"/>
        <v xml:space="preserve"> </v>
      </c>
      <c r="K36" s="1"/>
      <c r="L36" s="5" t="s">
        <v>655</v>
      </c>
      <c r="M36" s="1">
        <f t="shared" si="5"/>
        <v>0</v>
      </c>
      <c r="N36" s="1">
        <f t="shared" si="6"/>
        <v>0</v>
      </c>
    </row>
    <row r="37" spans="1:14" s="43" customFormat="1" x14ac:dyDescent="0.2">
      <c r="A37" s="33" t="s">
        <v>82</v>
      </c>
      <c r="B37" s="33" t="s">
        <v>83</v>
      </c>
      <c r="C37" s="56">
        <v>247.85</v>
      </c>
      <c r="D37" s="115">
        <v>43</v>
      </c>
      <c r="E37" s="120">
        <f t="shared" si="0"/>
        <v>0.17349203147064757</v>
      </c>
      <c r="F37" s="35">
        <v>872469.02</v>
      </c>
      <c r="G37" s="123">
        <f t="shared" si="1"/>
        <v>20289.977209302328</v>
      </c>
      <c r="H37" s="36">
        <f t="shared" si="2"/>
        <v>3520.149364535001</v>
      </c>
      <c r="I37" s="34">
        <f t="shared" si="3"/>
        <v>3.4025679912395246E-2</v>
      </c>
      <c r="J37" s="37" t="str">
        <f t="shared" si="4"/>
        <v xml:space="preserve"> </v>
      </c>
      <c r="K37" s="1"/>
      <c r="L37" s="5" t="s">
        <v>655</v>
      </c>
      <c r="M37" s="1">
        <f t="shared" si="5"/>
        <v>0</v>
      </c>
      <c r="N37" s="1">
        <f t="shared" si="6"/>
        <v>0</v>
      </c>
    </row>
    <row r="38" spans="1:14" s="43" customFormat="1" x14ac:dyDescent="0.2">
      <c r="A38" s="33" t="s">
        <v>84</v>
      </c>
      <c r="B38" s="33" t="s">
        <v>85</v>
      </c>
      <c r="C38" s="56">
        <v>241</v>
      </c>
      <c r="D38" s="115">
        <v>34</v>
      </c>
      <c r="E38" s="120">
        <f t="shared" si="0"/>
        <v>0.14107883817427386</v>
      </c>
      <c r="F38" s="35">
        <v>564631.4</v>
      </c>
      <c r="G38" s="123">
        <f t="shared" si="1"/>
        <v>16606.805882352943</v>
      </c>
      <c r="H38" s="36">
        <f t="shared" si="2"/>
        <v>2342.8688796680499</v>
      </c>
      <c r="I38" s="34">
        <f t="shared" si="3"/>
        <v>-0.31179437706491697</v>
      </c>
      <c r="J38" s="37" t="str">
        <f t="shared" si="4"/>
        <v>low</v>
      </c>
      <c r="K38" s="1"/>
      <c r="L38" s="5" t="s">
        <v>655</v>
      </c>
      <c r="M38" s="1">
        <f t="shared" si="5"/>
        <v>0</v>
      </c>
      <c r="N38" s="1">
        <f t="shared" si="6"/>
        <v>1</v>
      </c>
    </row>
    <row r="39" spans="1:14" s="43" customFormat="1" x14ac:dyDescent="0.2">
      <c r="A39" s="33" t="s">
        <v>86</v>
      </c>
      <c r="B39" s="33" t="s">
        <v>87</v>
      </c>
      <c r="C39" s="56">
        <v>25</v>
      </c>
      <c r="D39" s="115" t="s">
        <v>719</v>
      </c>
      <c r="E39" s="115" t="s">
        <v>719</v>
      </c>
      <c r="F39" s="35">
        <v>82553.45</v>
      </c>
      <c r="G39" s="115" t="s">
        <v>719</v>
      </c>
      <c r="H39" s="36">
        <f t="shared" si="2"/>
        <v>3302.1379999999999</v>
      </c>
      <c r="I39" s="34">
        <f t="shared" si="3"/>
        <v>-3.0014031502438976E-2</v>
      </c>
      <c r="J39" s="37" t="str">
        <f t="shared" si="4"/>
        <v xml:space="preserve"> </v>
      </c>
      <c r="K39" s="1"/>
      <c r="L39" s="5" t="s">
        <v>655</v>
      </c>
      <c r="M39" s="1">
        <f t="shared" si="5"/>
        <v>0</v>
      </c>
      <c r="N39" s="1">
        <f t="shared" si="6"/>
        <v>0</v>
      </c>
    </row>
    <row r="40" spans="1:14" s="43" customFormat="1" x14ac:dyDescent="0.2">
      <c r="A40" s="33" t="s">
        <v>88</v>
      </c>
      <c r="B40" s="33" t="s">
        <v>89</v>
      </c>
      <c r="C40" s="56">
        <v>1558.64</v>
      </c>
      <c r="D40" s="115">
        <v>304</v>
      </c>
      <c r="E40" s="120">
        <f t="shared" si="0"/>
        <v>0.19504183134014266</v>
      </c>
      <c r="F40" s="35">
        <v>5227108.93</v>
      </c>
      <c r="G40" s="123">
        <f t="shared" si="1"/>
        <v>17194.437269736842</v>
      </c>
      <c r="H40" s="36">
        <f t="shared" si="2"/>
        <v>3353.6345339526761</v>
      </c>
      <c r="I40" s="34">
        <f t="shared" si="3"/>
        <v>-1.4887190843340559E-2</v>
      </c>
      <c r="J40" s="37" t="str">
        <f t="shared" si="4"/>
        <v xml:space="preserve"> </v>
      </c>
      <c r="K40" s="1"/>
      <c r="L40" s="5" t="s">
        <v>655</v>
      </c>
      <c r="M40" s="1">
        <f t="shared" si="5"/>
        <v>0</v>
      </c>
      <c r="N40" s="1">
        <f t="shared" si="6"/>
        <v>0</v>
      </c>
    </row>
    <row r="41" spans="1:14" s="43" customFormat="1" x14ac:dyDescent="0.2">
      <c r="A41" s="33" t="s">
        <v>90</v>
      </c>
      <c r="B41" s="33" t="s">
        <v>91</v>
      </c>
      <c r="C41" s="56">
        <v>110.9</v>
      </c>
      <c r="D41" s="115">
        <v>25</v>
      </c>
      <c r="E41" s="120">
        <f t="shared" si="0"/>
        <v>0.22542831379621278</v>
      </c>
      <c r="F41" s="35">
        <v>360052</v>
      </c>
      <c r="G41" s="123">
        <f t="shared" si="1"/>
        <v>14402.08</v>
      </c>
      <c r="H41" s="36">
        <f t="shared" si="2"/>
        <v>3246.6366095581602</v>
      </c>
      <c r="I41" s="34">
        <f t="shared" si="3"/>
        <v>-4.6317278053821465E-2</v>
      </c>
      <c r="J41" s="37" t="str">
        <f t="shared" si="4"/>
        <v xml:space="preserve"> </v>
      </c>
      <c r="K41" s="1"/>
      <c r="L41" s="5" t="s">
        <v>656</v>
      </c>
      <c r="M41" s="1">
        <f t="shared" si="5"/>
        <v>0</v>
      </c>
      <c r="N41" s="1">
        <f t="shared" si="6"/>
        <v>0</v>
      </c>
    </row>
    <row r="42" spans="1:14" s="43" customFormat="1" x14ac:dyDescent="0.2">
      <c r="A42" s="33" t="s">
        <v>92</v>
      </c>
      <c r="B42" s="33" t="s">
        <v>93</v>
      </c>
      <c r="C42" s="56">
        <v>299</v>
      </c>
      <c r="D42" s="115">
        <v>39</v>
      </c>
      <c r="E42" s="120">
        <f t="shared" si="0"/>
        <v>0.13043478260869565</v>
      </c>
      <c r="F42" s="35">
        <v>811237</v>
      </c>
      <c r="G42" s="123">
        <f t="shared" si="1"/>
        <v>20800.948717948719</v>
      </c>
      <c r="H42" s="36">
        <f t="shared" si="2"/>
        <v>2713.1672240802677</v>
      </c>
      <c r="I42" s="34">
        <f t="shared" ref="I42:I73" si="7">+H42/$H$278-1</f>
        <v>-0.20302115249413022</v>
      </c>
      <c r="J42" s="37" t="str">
        <f t="shared" si="4"/>
        <v>low</v>
      </c>
      <c r="K42" s="1"/>
      <c r="L42" s="5" t="s">
        <v>656</v>
      </c>
      <c r="M42" s="1">
        <f t="shared" si="5"/>
        <v>0</v>
      </c>
      <c r="N42" s="1">
        <f t="shared" si="6"/>
        <v>1</v>
      </c>
    </row>
    <row r="43" spans="1:14" s="43" customFormat="1" x14ac:dyDescent="0.2">
      <c r="A43" s="33" t="s">
        <v>94</v>
      </c>
      <c r="B43" s="33" t="s">
        <v>95</v>
      </c>
      <c r="C43" s="56">
        <v>554.77</v>
      </c>
      <c r="D43" s="115">
        <v>80</v>
      </c>
      <c r="E43" s="120">
        <f t="shared" si="0"/>
        <v>0.14420390432070948</v>
      </c>
      <c r="F43" s="35">
        <v>1805002</v>
      </c>
      <c r="G43" s="123">
        <f t="shared" si="1"/>
        <v>22562.525000000001</v>
      </c>
      <c r="H43" s="36">
        <f t="shared" si="2"/>
        <v>3253.6041963336156</v>
      </c>
      <c r="I43" s="34">
        <f t="shared" si="7"/>
        <v>-4.4270585454517342E-2</v>
      </c>
      <c r="J43" s="37" t="str">
        <f t="shared" si="4"/>
        <v xml:space="preserve"> </v>
      </c>
      <c r="K43" s="1"/>
      <c r="L43" s="5" t="s">
        <v>656</v>
      </c>
      <c r="M43" s="1">
        <f t="shared" si="5"/>
        <v>0</v>
      </c>
      <c r="N43" s="1">
        <f t="shared" si="6"/>
        <v>0</v>
      </c>
    </row>
    <row r="44" spans="1:14" s="43" customFormat="1" x14ac:dyDescent="0.2">
      <c r="A44" s="33" t="s">
        <v>96</v>
      </c>
      <c r="B44" s="33" t="s">
        <v>97</v>
      </c>
      <c r="C44" s="56">
        <v>14</v>
      </c>
      <c r="D44" s="115" t="s">
        <v>719</v>
      </c>
      <c r="E44" s="115" t="s">
        <v>719</v>
      </c>
      <c r="F44" s="35">
        <v>238798</v>
      </c>
      <c r="G44" s="115" t="s">
        <v>719</v>
      </c>
      <c r="H44" s="36">
        <f t="shared" si="2"/>
        <v>17057</v>
      </c>
      <c r="I44" s="34">
        <f t="shared" si="7"/>
        <v>4.01040558106987</v>
      </c>
      <c r="J44" s="37" t="str">
        <f t="shared" si="4"/>
        <v>HIGH</v>
      </c>
      <c r="K44" s="1"/>
      <c r="L44" s="5" t="s">
        <v>656</v>
      </c>
      <c r="M44" s="1">
        <f t="shared" si="5"/>
        <v>1</v>
      </c>
      <c r="N44" s="1">
        <f t="shared" si="6"/>
        <v>0</v>
      </c>
    </row>
    <row r="45" spans="1:14" s="43" customFormat="1" x14ac:dyDescent="0.2">
      <c r="A45" s="33" t="s">
        <v>98</v>
      </c>
      <c r="B45" s="33" t="s">
        <v>99</v>
      </c>
      <c r="C45" s="56">
        <v>106</v>
      </c>
      <c r="D45" s="115">
        <v>30</v>
      </c>
      <c r="E45" s="120">
        <f t="shared" si="0"/>
        <v>0.28301886792452829</v>
      </c>
      <c r="F45" s="35">
        <v>583053</v>
      </c>
      <c r="G45" s="123">
        <f t="shared" si="1"/>
        <v>19435.099999999999</v>
      </c>
      <c r="H45" s="36">
        <f t="shared" si="2"/>
        <v>5500.5</v>
      </c>
      <c r="I45" s="34">
        <f t="shared" si="7"/>
        <v>0.61574344249720458</v>
      </c>
      <c r="J45" s="37" t="str">
        <f t="shared" si="4"/>
        <v>HIGH</v>
      </c>
      <c r="K45" s="1"/>
      <c r="L45" s="5" t="s">
        <v>656</v>
      </c>
      <c r="M45" s="1">
        <f t="shared" si="5"/>
        <v>1</v>
      </c>
      <c r="N45" s="1">
        <f t="shared" si="6"/>
        <v>0</v>
      </c>
    </row>
    <row r="46" spans="1:14" s="43" customFormat="1" x14ac:dyDescent="0.2">
      <c r="A46" s="33" t="s">
        <v>100</v>
      </c>
      <c r="B46" s="33" t="s">
        <v>101</v>
      </c>
      <c r="C46" s="56">
        <v>31</v>
      </c>
      <c r="D46" s="115" t="s">
        <v>719</v>
      </c>
      <c r="E46" s="115" t="s">
        <v>719</v>
      </c>
      <c r="F46" s="35">
        <v>92768</v>
      </c>
      <c r="G46" s="115" t="s">
        <v>719</v>
      </c>
      <c r="H46" s="36">
        <f t="shared" si="2"/>
        <v>2992.516129032258</v>
      </c>
      <c r="I46" s="34">
        <f t="shared" si="7"/>
        <v>-0.12096385564021639</v>
      </c>
      <c r="J46" s="37" t="str">
        <f t="shared" si="4"/>
        <v xml:space="preserve"> </v>
      </c>
      <c r="K46" s="1"/>
      <c r="L46" s="5" t="s">
        <v>656</v>
      </c>
      <c r="M46" s="1">
        <f t="shared" si="5"/>
        <v>0</v>
      </c>
      <c r="N46" s="1">
        <f t="shared" si="6"/>
        <v>0</v>
      </c>
    </row>
    <row r="47" spans="1:14" s="43" customFormat="1" x14ac:dyDescent="0.2">
      <c r="A47" s="33" t="s">
        <v>102</v>
      </c>
      <c r="B47" s="33" t="s">
        <v>103</v>
      </c>
      <c r="C47" s="56">
        <v>139.05000000000001</v>
      </c>
      <c r="D47" s="115">
        <v>16</v>
      </c>
      <c r="E47" s="120">
        <f t="shared" si="0"/>
        <v>0.11506652283351311</v>
      </c>
      <c r="F47" s="35">
        <v>323415.59999999998</v>
      </c>
      <c r="G47" s="123">
        <f t="shared" si="1"/>
        <v>20213.474999999999</v>
      </c>
      <c r="H47" s="36">
        <f t="shared" si="2"/>
        <v>2325.8942826321463</v>
      </c>
      <c r="I47" s="34">
        <f t="shared" si="7"/>
        <v>-0.31678057720123076</v>
      </c>
      <c r="J47" s="37" t="str">
        <f t="shared" si="4"/>
        <v>low</v>
      </c>
      <c r="K47" s="1"/>
      <c r="L47" s="5" t="s">
        <v>656</v>
      </c>
      <c r="M47" s="1">
        <f t="shared" si="5"/>
        <v>0</v>
      </c>
      <c r="N47" s="1">
        <f t="shared" si="6"/>
        <v>1</v>
      </c>
    </row>
    <row r="48" spans="1:14" s="43" customFormat="1" x14ac:dyDescent="0.2">
      <c r="A48" s="33" t="s">
        <v>104</v>
      </c>
      <c r="B48" s="33" t="s">
        <v>105</v>
      </c>
      <c r="C48" s="56">
        <v>140.6</v>
      </c>
      <c r="D48" s="115">
        <v>24</v>
      </c>
      <c r="E48" s="120">
        <f t="shared" si="0"/>
        <v>0.17069701280227598</v>
      </c>
      <c r="F48" s="35">
        <v>921677</v>
      </c>
      <c r="G48" s="123">
        <f t="shared" si="1"/>
        <v>38403.208333333336</v>
      </c>
      <c r="H48" s="36">
        <f t="shared" si="2"/>
        <v>6555.3129445234708</v>
      </c>
      <c r="I48" s="34">
        <f t="shared" si="7"/>
        <v>0.92558929254264877</v>
      </c>
      <c r="J48" s="37" t="str">
        <f t="shared" si="4"/>
        <v>HIGH</v>
      </c>
      <c r="K48" s="1"/>
      <c r="L48" s="5" t="s">
        <v>656</v>
      </c>
      <c r="M48" s="1">
        <f t="shared" si="5"/>
        <v>1</v>
      </c>
      <c r="N48" s="1">
        <f t="shared" si="6"/>
        <v>0</v>
      </c>
    </row>
    <row r="49" spans="1:14" s="43" customFormat="1" x14ac:dyDescent="0.2">
      <c r="A49" s="33" t="s">
        <v>106</v>
      </c>
      <c r="B49" s="33" t="s">
        <v>107</v>
      </c>
      <c r="C49" s="56">
        <v>90.9</v>
      </c>
      <c r="D49" s="115">
        <v>21</v>
      </c>
      <c r="E49" s="120">
        <f t="shared" si="0"/>
        <v>0.23102310231023102</v>
      </c>
      <c r="F49" s="35">
        <v>414337</v>
      </c>
      <c r="G49" s="123">
        <f t="shared" si="1"/>
        <v>19730.333333333332</v>
      </c>
      <c r="H49" s="36">
        <f t="shared" si="2"/>
        <v>4558.1628162816278</v>
      </c>
      <c r="I49" s="34">
        <f t="shared" si="7"/>
        <v>0.3389367657924971</v>
      </c>
      <c r="J49" s="37" t="str">
        <f t="shared" si="4"/>
        <v>HIGH</v>
      </c>
      <c r="K49" s="1"/>
      <c r="L49" s="5" t="s">
        <v>656</v>
      </c>
      <c r="M49" s="1">
        <f t="shared" si="5"/>
        <v>1</v>
      </c>
      <c r="N49" s="1">
        <f t="shared" si="6"/>
        <v>0</v>
      </c>
    </row>
    <row r="50" spans="1:14" s="43" customFormat="1" x14ac:dyDescent="0.2">
      <c r="A50" s="33" t="s">
        <v>108</v>
      </c>
      <c r="B50" s="33" t="s">
        <v>109</v>
      </c>
      <c r="C50" s="56">
        <v>168.7</v>
      </c>
      <c r="D50" s="115">
        <v>35</v>
      </c>
      <c r="E50" s="120">
        <f t="shared" si="0"/>
        <v>0.2074688796680498</v>
      </c>
      <c r="F50" s="35">
        <v>792278</v>
      </c>
      <c r="G50" s="123">
        <f t="shared" si="1"/>
        <v>22636.514285714286</v>
      </c>
      <c r="H50" s="36">
        <f t="shared" si="2"/>
        <v>4696.3722584469479</v>
      </c>
      <c r="I50" s="34">
        <f t="shared" si="7"/>
        <v>0.37953507501344297</v>
      </c>
      <c r="J50" s="37" t="str">
        <f t="shared" si="4"/>
        <v>HIGH</v>
      </c>
      <c r="K50" s="1"/>
      <c r="L50" s="38" t="s">
        <v>656</v>
      </c>
      <c r="M50" s="1">
        <f t="shared" si="5"/>
        <v>1</v>
      </c>
      <c r="N50" s="1">
        <f t="shared" si="6"/>
        <v>0</v>
      </c>
    </row>
    <row r="51" spans="1:14" s="43" customFormat="1" x14ac:dyDescent="0.2">
      <c r="A51" s="33" t="s">
        <v>110</v>
      </c>
      <c r="B51" s="33" t="s">
        <v>111</v>
      </c>
      <c r="C51" s="56">
        <v>428.46000000000004</v>
      </c>
      <c r="D51" s="115">
        <v>67</v>
      </c>
      <c r="E51" s="120">
        <f t="shared" si="0"/>
        <v>0.15637399057088175</v>
      </c>
      <c r="F51" s="35">
        <v>2166597</v>
      </c>
      <c r="G51" s="123">
        <f t="shared" si="1"/>
        <v>32337.268656716416</v>
      </c>
      <c r="H51" s="36">
        <f t="shared" si="2"/>
        <v>5056.7077440134435</v>
      </c>
      <c r="I51" s="34">
        <f t="shared" si="7"/>
        <v>0.48538176129707389</v>
      </c>
      <c r="J51" s="37" t="str">
        <f t="shared" si="4"/>
        <v>HIGH</v>
      </c>
      <c r="K51" s="1"/>
      <c r="L51" s="38" t="s">
        <v>656</v>
      </c>
      <c r="M51" s="1">
        <f t="shared" si="5"/>
        <v>1</v>
      </c>
      <c r="N51" s="1">
        <f t="shared" si="6"/>
        <v>0</v>
      </c>
    </row>
    <row r="52" spans="1:14" s="43" customFormat="1" x14ac:dyDescent="0.2">
      <c r="A52" s="33" t="s">
        <v>112</v>
      </c>
      <c r="B52" s="33" t="s">
        <v>113</v>
      </c>
      <c r="C52" s="56">
        <v>2050.5099999999998</v>
      </c>
      <c r="D52" s="115">
        <v>282</v>
      </c>
      <c r="E52" s="120">
        <f t="shared" si="0"/>
        <v>0.13752676163491034</v>
      </c>
      <c r="F52" s="35">
        <v>6437732.4900000002</v>
      </c>
      <c r="G52" s="123">
        <f t="shared" si="1"/>
        <v>22828.838617021276</v>
      </c>
      <c r="H52" s="36">
        <f t="shared" si="2"/>
        <v>3139.5762468849216</v>
      </c>
      <c r="I52" s="34">
        <f t="shared" si="7"/>
        <v>-7.7765706185929151E-2</v>
      </c>
      <c r="J52" s="37" t="str">
        <f t="shared" si="4"/>
        <v xml:space="preserve"> </v>
      </c>
      <c r="K52" s="1"/>
      <c r="L52" s="5" t="s">
        <v>657</v>
      </c>
      <c r="M52" s="1">
        <f t="shared" si="5"/>
        <v>0</v>
      </c>
      <c r="N52" s="1">
        <f t="shared" si="6"/>
        <v>0</v>
      </c>
    </row>
    <row r="53" spans="1:14" s="43" customFormat="1" x14ac:dyDescent="0.2">
      <c r="A53" s="33" t="s">
        <v>114</v>
      </c>
      <c r="B53" s="33" t="s">
        <v>115</v>
      </c>
      <c r="C53" s="56">
        <v>266.70000000000005</v>
      </c>
      <c r="D53" s="115">
        <v>51</v>
      </c>
      <c r="E53" s="120">
        <f t="shared" si="0"/>
        <v>0.19122609673790772</v>
      </c>
      <c r="F53" s="35">
        <v>880548.74</v>
      </c>
      <c r="G53" s="123">
        <f t="shared" si="1"/>
        <v>17265.661568627449</v>
      </c>
      <c r="H53" s="36">
        <f t="shared" si="2"/>
        <v>3301.6450693663287</v>
      </c>
      <c r="I53" s="34">
        <f t="shared" si="7"/>
        <v>-3.0158827328083948E-2</v>
      </c>
      <c r="J53" s="37" t="str">
        <f t="shared" si="4"/>
        <v xml:space="preserve"> </v>
      </c>
      <c r="K53" s="1"/>
      <c r="L53" s="5" t="s">
        <v>658</v>
      </c>
      <c r="M53" s="1">
        <f t="shared" si="5"/>
        <v>0</v>
      </c>
      <c r="N53" s="1">
        <f t="shared" si="6"/>
        <v>0</v>
      </c>
    </row>
    <row r="54" spans="1:14" s="43" customFormat="1" x14ac:dyDescent="0.2">
      <c r="A54" s="33" t="s">
        <v>116</v>
      </c>
      <c r="B54" s="33" t="s">
        <v>117</v>
      </c>
      <c r="C54" s="56">
        <v>44</v>
      </c>
      <c r="D54" s="115" t="s">
        <v>719</v>
      </c>
      <c r="E54" s="115" t="s">
        <v>719</v>
      </c>
      <c r="F54" s="35">
        <v>8965</v>
      </c>
      <c r="G54" s="115" t="s">
        <v>719</v>
      </c>
      <c r="H54" s="36">
        <f t="shared" si="2"/>
        <v>203.75</v>
      </c>
      <c r="I54" s="34">
        <f t="shared" si="7"/>
        <v>-0.94014949069924458</v>
      </c>
      <c r="J54" s="37" t="str">
        <f t="shared" si="4"/>
        <v>low</v>
      </c>
      <c r="K54" s="1"/>
      <c r="L54" s="5" t="s">
        <v>658</v>
      </c>
      <c r="M54" s="1">
        <f t="shared" si="5"/>
        <v>0</v>
      </c>
      <c r="N54" s="1">
        <f t="shared" si="6"/>
        <v>1</v>
      </c>
    </row>
    <row r="55" spans="1:14" s="43" customFormat="1" x14ac:dyDescent="0.2">
      <c r="A55" s="33" t="s">
        <v>118</v>
      </c>
      <c r="B55" s="33" t="s">
        <v>119</v>
      </c>
      <c r="C55" s="56">
        <v>651.59</v>
      </c>
      <c r="D55" s="115">
        <v>104</v>
      </c>
      <c r="E55" s="120">
        <f t="shared" si="0"/>
        <v>0.15960957043539648</v>
      </c>
      <c r="F55" s="35">
        <v>2212548.54</v>
      </c>
      <c r="G55" s="123">
        <f t="shared" si="1"/>
        <v>21274.505192307694</v>
      </c>
      <c r="H55" s="36">
        <f t="shared" si="2"/>
        <v>3395.6146349698429</v>
      </c>
      <c r="I55" s="34">
        <f t="shared" si="7"/>
        <v>-2.5557531678823686E-3</v>
      </c>
      <c r="J55" s="37" t="str">
        <f t="shared" si="4"/>
        <v xml:space="preserve"> </v>
      </c>
      <c r="K55" s="1"/>
      <c r="L55" s="5" t="s">
        <v>658</v>
      </c>
      <c r="M55" s="1">
        <f t="shared" si="5"/>
        <v>0</v>
      </c>
      <c r="N55" s="1">
        <f t="shared" si="6"/>
        <v>0</v>
      </c>
    </row>
    <row r="56" spans="1:14" s="43" customFormat="1" x14ac:dyDescent="0.2">
      <c r="A56" s="33" t="s">
        <v>120</v>
      </c>
      <c r="B56" s="33" t="s">
        <v>121</v>
      </c>
      <c r="C56" s="56">
        <v>75.599999999999994</v>
      </c>
      <c r="D56" s="115" t="s">
        <v>719</v>
      </c>
      <c r="E56" s="115" t="s">
        <v>719</v>
      </c>
      <c r="F56" s="35">
        <v>40762.080000000002</v>
      </c>
      <c r="G56" s="115" t="s">
        <v>719</v>
      </c>
      <c r="H56" s="36">
        <f t="shared" si="2"/>
        <v>539.18095238095248</v>
      </c>
      <c r="I56" s="34">
        <f t="shared" si="7"/>
        <v>-0.84161838230544106</v>
      </c>
      <c r="J56" s="37" t="str">
        <f t="shared" si="4"/>
        <v>low</v>
      </c>
      <c r="K56" s="1"/>
      <c r="L56" s="5" t="s">
        <v>658</v>
      </c>
      <c r="M56" s="1">
        <f t="shared" si="5"/>
        <v>0</v>
      </c>
      <c r="N56" s="1">
        <f t="shared" si="6"/>
        <v>1</v>
      </c>
    </row>
    <row r="57" spans="1:14" s="43" customFormat="1" x14ac:dyDescent="0.2">
      <c r="A57" s="33" t="s">
        <v>122</v>
      </c>
      <c r="B57" s="33" t="s">
        <v>123</v>
      </c>
      <c r="C57" s="56">
        <v>147.78</v>
      </c>
      <c r="D57" s="115">
        <v>26</v>
      </c>
      <c r="E57" s="120">
        <f t="shared" si="0"/>
        <v>0.17593720395182028</v>
      </c>
      <c r="F57" s="35">
        <v>511936.75</v>
      </c>
      <c r="G57" s="123">
        <f t="shared" si="1"/>
        <v>19689.875</v>
      </c>
      <c r="H57" s="36">
        <f t="shared" si="2"/>
        <v>3464.1815536608474</v>
      </c>
      <c r="I57" s="34">
        <f t="shared" si="7"/>
        <v>1.7585424769983149E-2</v>
      </c>
      <c r="J57" s="37" t="str">
        <f t="shared" si="4"/>
        <v xml:space="preserve"> </v>
      </c>
      <c r="K57" s="1"/>
      <c r="L57" s="5" t="s">
        <v>658</v>
      </c>
      <c r="M57" s="1">
        <f t="shared" si="5"/>
        <v>0</v>
      </c>
      <c r="N57" s="1">
        <f t="shared" si="6"/>
        <v>0</v>
      </c>
    </row>
    <row r="58" spans="1:14" s="43" customFormat="1" x14ac:dyDescent="0.2">
      <c r="A58" s="33" t="s">
        <v>124</v>
      </c>
      <c r="B58" s="33" t="s">
        <v>125</v>
      </c>
      <c r="C58" s="56">
        <v>161.18</v>
      </c>
      <c r="D58" s="115">
        <v>35</v>
      </c>
      <c r="E58" s="120">
        <f t="shared" si="0"/>
        <v>0.21714852959424244</v>
      </c>
      <c r="F58" s="35">
        <v>737223.9800000001</v>
      </c>
      <c r="G58" s="123">
        <f t="shared" si="1"/>
        <v>21063.542285714288</v>
      </c>
      <c r="H58" s="36">
        <f t="shared" si="2"/>
        <v>4573.9172353890062</v>
      </c>
      <c r="I58" s="34">
        <f t="shared" si="7"/>
        <v>0.34356454496949906</v>
      </c>
      <c r="J58" s="37" t="str">
        <f t="shared" si="4"/>
        <v>HIGH</v>
      </c>
      <c r="K58" s="1"/>
      <c r="L58" s="38" t="s">
        <v>658</v>
      </c>
      <c r="M58" s="1">
        <f t="shared" si="5"/>
        <v>1</v>
      </c>
      <c r="N58" s="1">
        <f t="shared" si="6"/>
        <v>0</v>
      </c>
    </row>
    <row r="59" spans="1:14" s="43" customFormat="1" x14ac:dyDescent="0.2">
      <c r="A59" s="33" t="s">
        <v>126</v>
      </c>
      <c r="B59" s="33" t="s">
        <v>127</v>
      </c>
      <c r="C59" s="56">
        <v>263.14</v>
      </c>
      <c r="D59" s="115">
        <v>31</v>
      </c>
      <c r="E59" s="120">
        <f t="shared" si="0"/>
        <v>0.11780801094474425</v>
      </c>
      <c r="F59" s="35">
        <v>776670.16</v>
      </c>
      <c r="G59" s="123">
        <f t="shared" si="1"/>
        <v>25053.876129032258</v>
      </c>
      <c r="H59" s="36">
        <f t="shared" si="2"/>
        <v>2951.5473132172992</v>
      </c>
      <c r="I59" s="34">
        <f t="shared" si="7"/>
        <v>-0.132998233514936</v>
      </c>
      <c r="J59" s="37" t="str">
        <f t="shared" si="4"/>
        <v xml:space="preserve"> </v>
      </c>
      <c r="K59" s="1"/>
      <c r="L59" s="5" t="s">
        <v>659</v>
      </c>
      <c r="M59" s="1">
        <f t="shared" si="5"/>
        <v>0</v>
      </c>
      <c r="N59" s="1">
        <f t="shared" si="6"/>
        <v>0</v>
      </c>
    </row>
    <row r="60" spans="1:14" s="43" customFormat="1" x14ac:dyDescent="0.2">
      <c r="A60" s="33" t="s">
        <v>128</v>
      </c>
      <c r="B60" s="33" t="s">
        <v>129</v>
      </c>
      <c r="C60" s="56">
        <v>297.55</v>
      </c>
      <c r="D60" s="115">
        <v>40</v>
      </c>
      <c r="E60" s="120">
        <f t="shared" si="0"/>
        <v>0.13443118803562426</v>
      </c>
      <c r="F60" s="35">
        <v>1351936.8</v>
      </c>
      <c r="G60" s="123">
        <f t="shared" si="1"/>
        <v>33798.42</v>
      </c>
      <c r="H60" s="36">
        <f t="shared" si="2"/>
        <v>4543.5617543270037</v>
      </c>
      <c r="I60" s="34">
        <f t="shared" si="7"/>
        <v>0.33464777931732592</v>
      </c>
      <c r="J60" s="37" t="str">
        <f t="shared" si="4"/>
        <v>HIGH</v>
      </c>
      <c r="K60" s="1"/>
      <c r="L60" s="5" t="s">
        <v>659</v>
      </c>
      <c r="M60" s="1">
        <f t="shared" si="5"/>
        <v>1</v>
      </c>
      <c r="N60" s="1">
        <f t="shared" si="6"/>
        <v>0</v>
      </c>
    </row>
    <row r="61" spans="1:14" s="43" customFormat="1" x14ac:dyDescent="0.2">
      <c r="A61" s="33" t="s">
        <v>130</v>
      </c>
      <c r="B61" s="33" t="s">
        <v>131</v>
      </c>
      <c r="C61" s="56">
        <v>84.3</v>
      </c>
      <c r="D61" s="115" t="s">
        <v>719</v>
      </c>
      <c r="E61" s="115" t="s">
        <v>719</v>
      </c>
      <c r="F61" s="35">
        <v>98425.37</v>
      </c>
      <c r="G61" s="115" t="s">
        <v>719</v>
      </c>
      <c r="H61" s="36">
        <f t="shared" si="2"/>
        <v>1167.5607354685646</v>
      </c>
      <c r="I61" s="34">
        <f t="shared" si="7"/>
        <v>-0.65703506916634002</v>
      </c>
      <c r="J61" s="37" t="str">
        <f t="shared" si="4"/>
        <v>low</v>
      </c>
      <c r="K61" s="1"/>
      <c r="L61" s="5" t="s">
        <v>659</v>
      </c>
      <c r="M61" s="1">
        <f t="shared" si="5"/>
        <v>0</v>
      </c>
      <c r="N61" s="1">
        <f t="shared" si="6"/>
        <v>1</v>
      </c>
    </row>
    <row r="62" spans="1:14" s="43" customFormat="1" x14ac:dyDescent="0.2">
      <c r="A62" s="33" t="s">
        <v>132</v>
      </c>
      <c r="B62" s="33" t="s">
        <v>133</v>
      </c>
      <c r="C62" s="56">
        <v>133.55000000000001</v>
      </c>
      <c r="D62" s="115">
        <v>24</v>
      </c>
      <c r="E62" s="120">
        <f t="shared" si="0"/>
        <v>0.17970797454137025</v>
      </c>
      <c r="F62" s="35">
        <v>444267.5</v>
      </c>
      <c r="G62" s="123">
        <f t="shared" si="1"/>
        <v>18511.145833333332</v>
      </c>
      <c r="H62" s="36">
        <f t="shared" si="2"/>
        <v>3326.600524148259</v>
      </c>
      <c r="I62" s="34">
        <f t="shared" si="7"/>
        <v>-2.2828291482535512E-2</v>
      </c>
      <c r="J62" s="37" t="str">
        <f t="shared" si="4"/>
        <v xml:space="preserve"> </v>
      </c>
      <c r="K62" s="1"/>
      <c r="L62" s="5" t="s">
        <v>659</v>
      </c>
      <c r="M62" s="1">
        <f t="shared" si="5"/>
        <v>0</v>
      </c>
      <c r="N62" s="1">
        <f t="shared" si="6"/>
        <v>0</v>
      </c>
    </row>
    <row r="63" spans="1:14" s="43" customFormat="1" x14ac:dyDescent="0.2">
      <c r="A63" s="33" t="s">
        <v>134</v>
      </c>
      <c r="B63" s="33" t="s">
        <v>135</v>
      </c>
      <c r="C63" s="56">
        <v>1538.7600000000002</v>
      </c>
      <c r="D63" s="115">
        <v>203</v>
      </c>
      <c r="E63" s="120">
        <f t="shared" si="0"/>
        <v>0.13192440666510696</v>
      </c>
      <c r="F63" s="35">
        <v>5660683.7000000002</v>
      </c>
      <c r="G63" s="123">
        <f t="shared" si="1"/>
        <v>27885.141379310346</v>
      </c>
      <c r="H63" s="36">
        <f t="shared" si="2"/>
        <v>3678.7307312381395</v>
      </c>
      <c r="I63" s="34">
        <f t="shared" si="7"/>
        <v>8.0608136662298158E-2</v>
      </c>
      <c r="J63" s="37" t="str">
        <f t="shared" si="4"/>
        <v xml:space="preserve"> </v>
      </c>
      <c r="K63" s="1"/>
      <c r="L63" s="5" t="s">
        <v>660</v>
      </c>
      <c r="M63" s="1">
        <f t="shared" si="5"/>
        <v>0</v>
      </c>
      <c r="N63" s="1">
        <f t="shared" si="6"/>
        <v>0</v>
      </c>
    </row>
    <row r="64" spans="1:14" s="43" customFormat="1" x14ac:dyDescent="0.2">
      <c r="A64" s="33" t="s">
        <v>136</v>
      </c>
      <c r="B64" s="33" t="s">
        <v>137</v>
      </c>
      <c r="C64" s="56">
        <v>993.98</v>
      </c>
      <c r="D64" s="115">
        <v>171</v>
      </c>
      <c r="E64" s="120">
        <f t="shared" si="0"/>
        <v>0.17203565464093845</v>
      </c>
      <c r="F64" s="35">
        <v>3429943</v>
      </c>
      <c r="G64" s="123">
        <f t="shared" si="1"/>
        <v>20058.146198830411</v>
      </c>
      <c r="H64" s="36">
        <f t="shared" si="2"/>
        <v>3450.7163121994404</v>
      </c>
      <c r="I64" s="34">
        <f t="shared" si="7"/>
        <v>1.3630079693552011E-2</v>
      </c>
      <c r="J64" s="37" t="str">
        <f t="shared" si="4"/>
        <v xml:space="preserve"> </v>
      </c>
      <c r="K64" s="1"/>
      <c r="L64" s="5" t="s">
        <v>661</v>
      </c>
      <c r="M64" s="1">
        <f t="shared" si="5"/>
        <v>0</v>
      </c>
      <c r="N64" s="1">
        <f t="shared" si="6"/>
        <v>0</v>
      </c>
    </row>
    <row r="65" spans="1:14" s="43" customFormat="1" x14ac:dyDescent="0.2">
      <c r="A65" s="33" t="s">
        <v>138</v>
      </c>
      <c r="B65" s="33" t="s">
        <v>139</v>
      </c>
      <c r="C65" s="56">
        <v>53</v>
      </c>
      <c r="D65" s="115">
        <v>11</v>
      </c>
      <c r="E65" s="120">
        <f t="shared" si="0"/>
        <v>0.20754716981132076</v>
      </c>
      <c r="F65" s="35">
        <v>169394.31</v>
      </c>
      <c r="G65" s="123">
        <f t="shared" si="1"/>
        <v>15399.482727272727</v>
      </c>
      <c r="H65" s="36">
        <f t="shared" si="2"/>
        <v>3196.1190566037735</v>
      </c>
      <c r="I65" s="34">
        <f t="shared" si="7"/>
        <v>-6.1156548105099739E-2</v>
      </c>
      <c r="J65" s="37" t="str">
        <f t="shared" si="4"/>
        <v xml:space="preserve"> </v>
      </c>
      <c r="K65" s="1"/>
      <c r="L65" s="5" t="s">
        <v>662</v>
      </c>
      <c r="M65" s="1">
        <f t="shared" si="5"/>
        <v>0</v>
      </c>
      <c r="N65" s="1">
        <f t="shared" si="6"/>
        <v>0</v>
      </c>
    </row>
    <row r="66" spans="1:14" s="43" customFormat="1" x14ac:dyDescent="0.2">
      <c r="A66" s="33" t="s">
        <v>140</v>
      </c>
      <c r="B66" s="33" t="s">
        <v>141</v>
      </c>
      <c r="C66" s="56">
        <v>115.55</v>
      </c>
      <c r="D66" s="115">
        <v>15</v>
      </c>
      <c r="E66" s="120">
        <f t="shared" si="0"/>
        <v>0.12981393336218089</v>
      </c>
      <c r="F66" s="35">
        <v>388386.05</v>
      </c>
      <c r="G66" s="123">
        <f t="shared" si="1"/>
        <v>25892.403333333332</v>
      </c>
      <c r="H66" s="36">
        <f t="shared" si="2"/>
        <v>3361.1947209000432</v>
      </c>
      <c r="I66" s="34">
        <f t="shared" si="7"/>
        <v>-1.2666425006732651E-2</v>
      </c>
      <c r="J66" s="37" t="str">
        <f t="shared" si="4"/>
        <v xml:space="preserve"> </v>
      </c>
      <c r="K66" s="1"/>
      <c r="L66" s="5" t="s">
        <v>662</v>
      </c>
      <c r="M66" s="1">
        <f t="shared" si="5"/>
        <v>0</v>
      </c>
      <c r="N66" s="1">
        <f t="shared" si="6"/>
        <v>0</v>
      </c>
    </row>
    <row r="67" spans="1:14" s="43" customFormat="1" x14ac:dyDescent="0.2">
      <c r="A67" s="33" t="s">
        <v>142</v>
      </c>
      <c r="B67" s="33" t="s">
        <v>143</v>
      </c>
      <c r="C67" s="56">
        <v>243.02</v>
      </c>
      <c r="D67" s="115">
        <v>34</v>
      </c>
      <c r="E67" s="120">
        <f t="shared" si="0"/>
        <v>0.13990618056127066</v>
      </c>
      <c r="F67" s="35">
        <v>664605.6</v>
      </c>
      <c r="G67" s="123">
        <f t="shared" si="1"/>
        <v>19547.223529411764</v>
      </c>
      <c r="H67" s="36">
        <f t="shared" si="2"/>
        <v>2734.7773845774009</v>
      </c>
      <c r="I67" s="34">
        <f t="shared" si="7"/>
        <v>-0.19667327955266034</v>
      </c>
      <c r="J67" s="37" t="str">
        <f t="shared" si="4"/>
        <v xml:space="preserve"> </v>
      </c>
      <c r="K67" s="1"/>
      <c r="L67" s="5" t="s">
        <v>662</v>
      </c>
      <c r="M67" s="1">
        <f t="shared" si="5"/>
        <v>0</v>
      </c>
      <c r="N67" s="1">
        <f t="shared" si="6"/>
        <v>0</v>
      </c>
    </row>
    <row r="68" spans="1:14" s="43" customFormat="1" x14ac:dyDescent="0.2">
      <c r="A68" s="33" t="s">
        <v>144</v>
      </c>
      <c r="B68" s="33" t="s">
        <v>145</v>
      </c>
      <c r="C68" s="56">
        <v>239.02</v>
      </c>
      <c r="D68" s="115">
        <v>36</v>
      </c>
      <c r="E68" s="120">
        <f t="shared" si="0"/>
        <v>0.15061501129612584</v>
      </c>
      <c r="F68" s="35">
        <v>740146.29</v>
      </c>
      <c r="G68" s="123">
        <f t="shared" si="1"/>
        <v>20559.619166666667</v>
      </c>
      <c r="H68" s="36">
        <f t="shared" si="2"/>
        <v>3096.5872730315455</v>
      </c>
      <c r="I68" s="34">
        <f t="shared" si="7"/>
        <v>-9.0393495042083272E-2</v>
      </c>
      <c r="J68" s="37" t="str">
        <f t="shared" si="4"/>
        <v xml:space="preserve"> </v>
      </c>
      <c r="K68" s="1"/>
      <c r="L68" s="5" t="s">
        <v>662</v>
      </c>
      <c r="M68" s="1">
        <f t="shared" si="5"/>
        <v>0</v>
      </c>
      <c r="N68" s="1">
        <f t="shared" si="6"/>
        <v>0</v>
      </c>
    </row>
    <row r="69" spans="1:14" s="43" customFormat="1" x14ac:dyDescent="0.2">
      <c r="A69" s="33" t="s">
        <v>146</v>
      </c>
      <c r="B69" s="33" t="s">
        <v>147</v>
      </c>
      <c r="C69" s="56">
        <v>97.74</v>
      </c>
      <c r="D69" s="115" t="s">
        <v>719</v>
      </c>
      <c r="E69" s="115" t="s">
        <v>719</v>
      </c>
      <c r="F69" s="35">
        <v>292243.33</v>
      </c>
      <c r="G69" s="115" t="s">
        <v>719</v>
      </c>
      <c r="H69" s="36">
        <f t="shared" si="2"/>
        <v>2990.0074687947617</v>
      </c>
      <c r="I69" s="34">
        <f t="shared" si="7"/>
        <v>-0.12170076161752541</v>
      </c>
      <c r="J69" s="37" t="str">
        <f t="shared" si="4"/>
        <v xml:space="preserve"> </v>
      </c>
      <c r="K69" s="1"/>
      <c r="L69" s="5" t="s">
        <v>662</v>
      </c>
      <c r="M69" s="1">
        <f t="shared" si="5"/>
        <v>0</v>
      </c>
      <c r="N69" s="1">
        <f t="shared" si="6"/>
        <v>0</v>
      </c>
    </row>
    <row r="70" spans="1:14" s="43" customFormat="1" x14ac:dyDescent="0.2">
      <c r="A70" s="33" t="s">
        <v>148</v>
      </c>
      <c r="B70" s="33" t="s">
        <v>149</v>
      </c>
      <c r="C70" s="56">
        <v>118</v>
      </c>
      <c r="D70" s="115">
        <v>12</v>
      </c>
      <c r="E70" s="120">
        <f t="shared" si="0"/>
        <v>0.10169491525423729</v>
      </c>
      <c r="F70" s="35">
        <v>421959.67999999999</v>
      </c>
      <c r="G70" s="123">
        <f t="shared" si="1"/>
        <v>35163.306666666664</v>
      </c>
      <c r="H70" s="36">
        <f t="shared" si="2"/>
        <v>3575.9294915254236</v>
      </c>
      <c r="I70" s="34">
        <f t="shared" si="7"/>
        <v>5.0410803884113564E-2</v>
      </c>
      <c r="J70" s="37" t="str">
        <f t="shared" si="4"/>
        <v xml:space="preserve"> </v>
      </c>
      <c r="K70" s="1"/>
      <c r="L70" s="5" t="s">
        <v>662</v>
      </c>
      <c r="M70" s="1">
        <f t="shared" si="5"/>
        <v>0</v>
      </c>
      <c r="N70" s="1">
        <f t="shared" si="6"/>
        <v>0</v>
      </c>
    </row>
    <row r="71" spans="1:14" s="43" customFormat="1" x14ac:dyDescent="0.2">
      <c r="A71" s="33" t="s">
        <v>150</v>
      </c>
      <c r="B71" s="33" t="s">
        <v>151</v>
      </c>
      <c r="C71" s="56">
        <v>1582.5000000000002</v>
      </c>
      <c r="D71" s="115">
        <v>202</v>
      </c>
      <c r="E71" s="120">
        <f t="shared" si="0"/>
        <v>0.12764612954186413</v>
      </c>
      <c r="F71" s="35">
        <v>4953638.93</v>
      </c>
      <c r="G71" s="123">
        <f t="shared" si="1"/>
        <v>24522.965</v>
      </c>
      <c r="H71" s="36">
        <f t="shared" si="2"/>
        <v>3130.2615671405997</v>
      </c>
      <c r="I71" s="34">
        <f t="shared" si="7"/>
        <v>-8.0501845212535672E-2</v>
      </c>
      <c r="J71" s="37" t="str">
        <f t="shared" si="4"/>
        <v xml:space="preserve"> </v>
      </c>
      <c r="K71" s="1"/>
      <c r="L71" s="5" t="s">
        <v>662</v>
      </c>
      <c r="M71" s="1">
        <f t="shared" si="5"/>
        <v>0</v>
      </c>
      <c r="N71" s="1">
        <f t="shared" si="6"/>
        <v>0</v>
      </c>
    </row>
    <row r="72" spans="1:14" s="43" customFormat="1" x14ac:dyDescent="0.2">
      <c r="A72" s="33" t="s">
        <v>152</v>
      </c>
      <c r="B72" s="33" t="s">
        <v>153</v>
      </c>
      <c r="C72" s="56">
        <v>1040.1500000000001</v>
      </c>
      <c r="D72" s="115">
        <v>106</v>
      </c>
      <c r="E72" s="120">
        <f t="shared" si="0"/>
        <v>0.10190837859924048</v>
      </c>
      <c r="F72" s="35">
        <v>3803691.31</v>
      </c>
      <c r="G72" s="123">
        <f t="shared" si="1"/>
        <v>35883.880283018865</v>
      </c>
      <c r="H72" s="36">
        <f t="shared" si="2"/>
        <v>3656.8680574917075</v>
      </c>
      <c r="I72" s="34">
        <f t="shared" si="7"/>
        <v>7.4186089259106858E-2</v>
      </c>
      <c r="J72" s="37" t="str">
        <f t="shared" si="4"/>
        <v xml:space="preserve"> </v>
      </c>
      <c r="K72" s="1"/>
      <c r="L72" s="5" t="s">
        <v>663</v>
      </c>
      <c r="M72" s="1">
        <f t="shared" si="5"/>
        <v>0</v>
      </c>
      <c r="N72" s="1">
        <f t="shared" si="6"/>
        <v>0</v>
      </c>
    </row>
    <row r="73" spans="1:14" s="43" customFormat="1" x14ac:dyDescent="0.2">
      <c r="A73" s="33" t="s">
        <v>154</v>
      </c>
      <c r="B73" s="33" t="s">
        <v>155</v>
      </c>
      <c r="C73" s="56">
        <v>276.58</v>
      </c>
      <c r="D73" s="115">
        <v>37</v>
      </c>
      <c r="E73" s="120">
        <f t="shared" si="0"/>
        <v>0.13377684575891244</v>
      </c>
      <c r="F73" s="35">
        <v>618784.63</v>
      </c>
      <c r="G73" s="123">
        <f t="shared" si="1"/>
        <v>16723.908918918918</v>
      </c>
      <c r="H73" s="36">
        <f t="shared" si="2"/>
        <v>2237.2717839323163</v>
      </c>
      <c r="I73" s="34">
        <f t="shared" si="7"/>
        <v>-0.34281297809787059</v>
      </c>
      <c r="J73" s="37" t="str">
        <f t="shared" si="4"/>
        <v>low</v>
      </c>
      <c r="K73" s="1"/>
      <c r="L73" s="5" t="s">
        <v>663</v>
      </c>
      <c r="M73" s="1">
        <f t="shared" si="5"/>
        <v>0</v>
      </c>
      <c r="N73" s="1">
        <f t="shared" si="6"/>
        <v>1</v>
      </c>
    </row>
    <row r="74" spans="1:14" s="43" customFormat="1" ht="15.75" x14ac:dyDescent="0.2">
      <c r="A74" s="33" t="s">
        <v>156</v>
      </c>
      <c r="B74" s="33" t="s">
        <v>717</v>
      </c>
      <c r="C74" s="56">
        <v>1032.3000000000002</v>
      </c>
      <c r="D74" s="115">
        <v>146</v>
      </c>
      <c r="E74" s="120">
        <f t="shared" ref="E74:E138" si="8">+D74/C74</f>
        <v>0.14143175433498012</v>
      </c>
      <c r="F74" s="35">
        <v>4625591.1500000004</v>
      </c>
      <c r="G74" s="123">
        <f t="shared" ref="G74:G138" si="9">IF(D74&gt;0,+F74/D74,"n/a")</f>
        <v>31682.131164383565</v>
      </c>
      <c r="H74" s="36">
        <f t="shared" ref="H74:H138" si="10">+F74/C74</f>
        <v>4480.8593916497139</v>
      </c>
      <c r="I74" s="34">
        <f t="shared" ref="I74:I105" si="11">+H74/$H$278-1</f>
        <v>0.31622928439415299</v>
      </c>
      <c r="J74" s="37" t="str">
        <f t="shared" ref="J74:J138" si="12">IF(I74&lt;-0.2,"low", IF(I74&gt;0.2, "HIGH", " "))</f>
        <v>HIGH</v>
      </c>
      <c r="K74" s="1"/>
      <c r="L74" s="5" t="s">
        <v>663</v>
      </c>
      <c r="M74" s="1">
        <f t="shared" ref="M74:M138" si="13">IF(I74&gt;0.2,1,0)</f>
        <v>1</v>
      </c>
      <c r="N74" s="1">
        <f t="shared" ref="N74:N138" si="14">IF(I74&lt;-0.2,1,0)</f>
        <v>0</v>
      </c>
    </row>
    <row r="75" spans="1:14" s="43" customFormat="1" x14ac:dyDescent="0.2">
      <c r="A75" s="33" t="s">
        <v>157</v>
      </c>
      <c r="B75" s="33" t="s">
        <v>158</v>
      </c>
      <c r="C75" s="56">
        <v>386.32</v>
      </c>
      <c r="D75" s="115">
        <v>36</v>
      </c>
      <c r="E75" s="120">
        <f t="shared" si="8"/>
        <v>9.3186995237109133E-2</v>
      </c>
      <c r="F75" s="35">
        <v>1039834.9</v>
      </c>
      <c r="G75" s="123">
        <f t="shared" si="9"/>
        <v>28884.302777777779</v>
      </c>
      <c r="H75" s="36">
        <f t="shared" si="10"/>
        <v>2691.6413853799959</v>
      </c>
      <c r="I75" s="34">
        <f t="shared" si="11"/>
        <v>-0.20934425634363796</v>
      </c>
      <c r="J75" s="37" t="str">
        <f t="shared" si="12"/>
        <v>low</v>
      </c>
      <c r="K75" s="1"/>
      <c r="L75" s="5" t="s">
        <v>664</v>
      </c>
      <c r="M75" s="1">
        <f t="shared" si="13"/>
        <v>0</v>
      </c>
      <c r="N75" s="1">
        <f t="shared" si="14"/>
        <v>1</v>
      </c>
    </row>
    <row r="76" spans="1:14" s="43" customFormat="1" x14ac:dyDescent="0.2">
      <c r="A76" s="33" t="s">
        <v>159</v>
      </c>
      <c r="B76" s="33" t="s">
        <v>160</v>
      </c>
      <c r="C76" s="56">
        <v>504.4</v>
      </c>
      <c r="D76" s="115">
        <v>50</v>
      </c>
      <c r="E76" s="120">
        <f t="shared" si="8"/>
        <v>9.9127676447264085E-2</v>
      </c>
      <c r="F76" s="35">
        <v>1380544.34</v>
      </c>
      <c r="G76" s="123">
        <f t="shared" si="9"/>
        <v>27610.8868</v>
      </c>
      <c r="H76" s="36">
        <f t="shared" si="10"/>
        <v>2737.0030531324351</v>
      </c>
      <c r="I76" s="34">
        <f t="shared" si="11"/>
        <v>-0.19601950091926912</v>
      </c>
      <c r="J76" s="37" t="str">
        <f t="shared" si="12"/>
        <v xml:space="preserve"> </v>
      </c>
      <c r="K76" s="1"/>
      <c r="L76" s="5" t="s">
        <v>664</v>
      </c>
      <c r="M76" s="1">
        <f t="shared" si="13"/>
        <v>0</v>
      </c>
      <c r="N76" s="1">
        <f t="shared" si="14"/>
        <v>0</v>
      </c>
    </row>
    <row r="77" spans="1:14" s="43" customFormat="1" x14ac:dyDescent="0.2">
      <c r="A77" s="33" t="s">
        <v>161</v>
      </c>
      <c r="B77" s="33" t="s">
        <v>162</v>
      </c>
      <c r="C77" s="56">
        <v>108</v>
      </c>
      <c r="D77" s="115">
        <v>19</v>
      </c>
      <c r="E77" s="120">
        <f t="shared" si="8"/>
        <v>0.17592592592592593</v>
      </c>
      <c r="F77" s="35">
        <v>344952.6</v>
      </c>
      <c r="G77" s="123">
        <f t="shared" si="9"/>
        <v>18155.399999999998</v>
      </c>
      <c r="H77" s="36">
        <f t="shared" si="10"/>
        <v>3194.0055555555555</v>
      </c>
      <c r="I77" s="34">
        <f t="shared" si="11"/>
        <v>-6.1777378113166082E-2</v>
      </c>
      <c r="J77" s="37" t="str">
        <f t="shared" si="12"/>
        <v xml:space="preserve"> </v>
      </c>
      <c r="K77" s="1"/>
      <c r="L77" s="5" t="s">
        <v>664</v>
      </c>
      <c r="M77" s="1">
        <f t="shared" si="13"/>
        <v>0</v>
      </c>
      <c r="N77" s="1">
        <f t="shared" si="14"/>
        <v>0</v>
      </c>
    </row>
    <row r="78" spans="1:14" s="43" customFormat="1" x14ac:dyDescent="0.2">
      <c r="A78" s="33" t="s">
        <v>163</v>
      </c>
      <c r="B78" s="33" t="s">
        <v>164</v>
      </c>
      <c r="C78" s="56">
        <v>732.07999999999993</v>
      </c>
      <c r="D78" s="115">
        <v>64</v>
      </c>
      <c r="E78" s="120">
        <f t="shared" si="8"/>
        <v>8.7422139656868111E-2</v>
      </c>
      <c r="F78" s="35">
        <v>1965532.9</v>
      </c>
      <c r="G78" s="123">
        <f t="shared" si="9"/>
        <v>30711.451562499999</v>
      </c>
      <c r="H78" s="36">
        <f t="shared" si="10"/>
        <v>2684.860807562015</v>
      </c>
      <c r="I78" s="34">
        <f t="shared" si="11"/>
        <v>-0.2113360160283474</v>
      </c>
      <c r="J78" s="37" t="str">
        <f t="shared" si="12"/>
        <v>low</v>
      </c>
      <c r="K78" s="1"/>
      <c r="L78" s="5" t="s">
        <v>664</v>
      </c>
      <c r="M78" s="1">
        <f t="shared" si="13"/>
        <v>0</v>
      </c>
      <c r="N78" s="1">
        <f t="shared" si="14"/>
        <v>1</v>
      </c>
    </row>
    <row r="79" spans="1:14" s="43" customFormat="1" x14ac:dyDescent="0.2">
      <c r="A79" s="33" t="s">
        <v>165</v>
      </c>
      <c r="B79" s="33" t="s">
        <v>166</v>
      </c>
      <c r="C79" s="56">
        <v>947.8900000000001</v>
      </c>
      <c r="D79" s="115">
        <v>108</v>
      </c>
      <c r="E79" s="120">
        <f t="shared" si="8"/>
        <v>0.1139372712023547</v>
      </c>
      <c r="F79" s="35">
        <v>2680124.17</v>
      </c>
      <c r="G79" s="123">
        <f t="shared" si="9"/>
        <v>24815.964537037038</v>
      </c>
      <c r="H79" s="36">
        <f t="shared" si="10"/>
        <v>2827.463281604405</v>
      </c>
      <c r="I79" s="34">
        <f t="shared" si="11"/>
        <v>-0.16944727640142809</v>
      </c>
      <c r="J79" s="37" t="str">
        <f t="shared" si="12"/>
        <v xml:space="preserve"> </v>
      </c>
      <c r="K79" s="1"/>
      <c r="L79" s="5" t="s">
        <v>664</v>
      </c>
      <c r="M79" s="1">
        <f t="shared" si="13"/>
        <v>0</v>
      </c>
      <c r="N79" s="1">
        <f t="shared" si="14"/>
        <v>0</v>
      </c>
    </row>
    <row r="80" spans="1:14" s="43" customFormat="1" x14ac:dyDescent="0.2">
      <c r="A80" s="33" t="s">
        <v>167</v>
      </c>
      <c r="B80" s="33" t="s">
        <v>168</v>
      </c>
      <c r="C80" s="56">
        <v>1221.3600000000001</v>
      </c>
      <c r="D80" s="115">
        <v>156</v>
      </c>
      <c r="E80" s="120">
        <f t="shared" si="8"/>
        <v>0.12772646885439182</v>
      </c>
      <c r="F80" s="35">
        <v>3513072.56</v>
      </c>
      <c r="G80" s="123">
        <f t="shared" si="9"/>
        <v>22519.695897435897</v>
      </c>
      <c r="H80" s="36">
        <f t="shared" si="10"/>
        <v>2876.3612366542211</v>
      </c>
      <c r="I80" s="34">
        <f t="shared" si="11"/>
        <v>-0.1550837548627928</v>
      </c>
      <c r="J80" s="37" t="str">
        <f t="shared" si="12"/>
        <v xml:space="preserve"> </v>
      </c>
      <c r="K80" s="1"/>
      <c r="L80" s="5" t="s">
        <v>664</v>
      </c>
      <c r="M80" s="1">
        <f t="shared" si="13"/>
        <v>0</v>
      </c>
      <c r="N80" s="1">
        <f t="shared" si="14"/>
        <v>0</v>
      </c>
    </row>
    <row r="81" spans="1:14" s="43" customFormat="1" x14ac:dyDescent="0.2">
      <c r="A81" s="33" t="s">
        <v>169</v>
      </c>
      <c r="B81" s="33" t="s">
        <v>170</v>
      </c>
      <c r="C81" s="56">
        <v>3521.92</v>
      </c>
      <c r="D81" s="115">
        <v>481</v>
      </c>
      <c r="E81" s="120">
        <f t="shared" si="8"/>
        <v>0.13657323278211883</v>
      </c>
      <c r="F81" s="35">
        <v>14322375.84</v>
      </c>
      <c r="G81" s="123">
        <f t="shared" si="9"/>
        <v>29776.249147609149</v>
      </c>
      <c r="H81" s="36">
        <f t="shared" si="10"/>
        <v>4066.6386062147917</v>
      </c>
      <c r="I81" s="34">
        <f t="shared" si="11"/>
        <v>0.19455406981138479</v>
      </c>
      <c r="J81" s="37" t="str">
        <f t="shared" si="12"/>
        <v xml:space="preserve"> </v>
      </c>
      <c r="K81" s="1"/>
      <c r="L81" s="5" t="s">
        <v>665</v>
      </c>
      <c r="M81" s="1">
        <f t="shared" si="13"/>
        <v>0</v>
      </c>
      <c r="N81" s="1">
        <f t="shared" si="14"/>
        <v>0</v>
      </c>
    </row>
    <row r="82" spans="1:14" s="43" customFormat="1" x14ac:dyDescent="0.2">
      <c r="A82" s="33" t="s">
        <v>171</v>
      </c>
      <c r="B82" s="33" t="s">
        <v>172</v>
      </c>
      <c r="C82" s="56">
        <v>2183.39</v>
      </c>
      <c r="D82" s="115">
        <v>230</v>
      </c>
      <c r="E82" s="120">
        <f t="shared" si="8"/>
        <v>0.10534077741493733</v>
      </c>
      <c r="F82" s="35">
        <v>7556090.1899999995</v>
      </c>
      <c r="G82" s="123">
        <f t="shared" si="9"/>
        <v>32852.566043478262</v>
      </c>
      <c r="H82" s="36">
        <f t="shared" si="10"/>
        <v>3460.7148470955717</v>
      </c>
      <c r="I82" s="34">
        <f t="shared" si="11"/>
        <v>1.6567097636103423E-2</v>
      </c>
      <c r="J82" s="37" t="str">
        <f t="shared" si="12"/>
        <v xml:space="preserve"> </v>
      </c>
      <c r="K82" s="1"/>
      <c r="L82" s="5" t="s">
        <v>666</v>
      </c>
      <c r="M82" s="1">
        <f t="shared" si="13"/>
        <v>0</v>
      </c>
      <c r="N82" s="1">
        <f t="shared" si="14"/>
        <v>0</v>
      </c>
    </row>
    <row r="83" spans="1:14" s="43" customFormat="1" x14ac:dyDescent="0.2">
      <c r="A83" s="33" t="s">
        <v>173</v>
      </c>
      <c r="B83" s="33" t="s">
        <v>174</v>
      </c>
      <c r="C83" s="56">
        <v>725.51</v>
      </c>
      <c r="D83" s="115">
        <v>131</v>
      </c>
      <c r="E83" s="120">
        <f t="shared" si="8"/>
        <v>0.18056263869553832</v>
      </c>
      <c r="F83" s="35">
        <v>2684853.55</v>
      </c>
      <c r="G83" s="123">
        <f t="shared" si="9"/>
        <v>20495.065267175571</v>
      </c>
      <c r="H83" s="36">
        <f t="shared" si="10"/>
        <v>3700.643064878499</v>
      </c>
      <c r="I83" s="34">
        <f t="shared" si="11"/>
        <v>8.704477140263478E-2</v>
      </c>
      <c r="J83" s="37" t="str">
        <f t="shared" si="12"/>
        <v xml:space="preserve"> </v>
      </c>
      <c r="K83" s="1"/>
      <c r="L83" s="5" t="s">
        <v>667</v>
      </c>
      <c r="M83" s="1">
        <f t="shared" si="13"/>
        <v>0</v>
      </c>
      <c r="N83" s="1">
        <f t="shared" si="14"/>
        <v>0</v>
      </c>
    </row>
    <row r="84" spans="1:14" s="43" customFormat="1" x14ac:dyDescent="0.2">
      <c r="A84" s="33" t="s">
        <v>175</v>
      </c>
      <c r="B84" s="33" t="s">
        <v>176</v>
      </c>
      <c r="C84" s="56">
        <v>202.75</v>
      </c>
      <c r="D84" s="115">
        <v>33</v>
      </c>
      <c r="E84" s="120">
        <f t="shared" si="8"/>
        <v>0.16276202219482122</v>
      </c>
      <c r="F84" s="35">
        <v>721899.67</v>
      </c>
      <c r="G84" s="123">
        <f t="shared" si="9"/>
        <v>21875.747575757578</v>
      </c>
      <c r="H84" s="36">
        <f t="shared" si="10"/>
        <v>3560.5409124537609</v>
      </c>
      <c r="I84" s="34">
        <f t="shared" si="11"/>
        <v>4.5890488326548073E-2</v>
      </c>
      <c r="J84" s="37" t="str">
        <f t="shared" si="12"/>
        <v xml:space="preserve"> </v>
      </c>
      <c r="K84" s="1"/>
      <c r="L84" s="5" t="s">
        <v>668</v>
      </c>
      <c r="M84" s="1">
        <f t="shared" si="13"/>
        <v>0</v>
      </c>
      <c r="N84" s="1">
        <f t="shared" si="14"/>
        <v>0</v>
      </c>
    </row>
    <row r="85" spans="1:14" s="43" customFormat="1" x14ac:dyDescent="0.2">
      <c r="A85" s="33" t="s">
        <v>177</v>
      </c>
      <c r="B85" s="33" t="s">
        <v>178</v>
      </c>
      <c r="C85" s="56">
        <v>9</v>
      </c>
      <c r="D85" s="115" t="s">
        <v>719</v>
      </c>
      <c r="E85" s="115" t="s">
        <v>719</v>
      </c>
      <c r="F85" s="35">
        <v>24598.33</v>
      </c>
      <c r="G85" s="115" t="s">
        <v>719</v>
      </c>
      <c r="H85" s="36">
        <f t="shared" si="10"/>
        <v>2733.1477777777782</v>
      </c>
      <c r="I85" s="34">
        <f t="shared" si="11"/>
        <v>-0.19715196812648805</v>
      </c>
      <c r="J85" s="37" t="str">
        <f t="shared" si="12"/>
        <v xml:space="preserve"> </v>
      </c>
      <c r="K85" s="1"/>
      <c r="L85" s="5" t="s">
        <v>668</v>
      </c>
      <c r="M85" s="1">
        <f t="shared" si="13"/>
        <v>0</v>
      </c>
      <c r="N85" s="1">
        <f t="shared" si="14"/>
        <v>0</v>
      </c>
    </row>
    <row r="86" spans="1:14" s="43" customFormat="1" x14ac:dyDescent="0.2">
      <c r="A86" s="33" t="s">
        <v>179</v>
      </c>
      <c r="B86" s="33" t="s">
        <v>180</v>
      </c>
      <c r="C86" s="56">
        <v>28.67</v>
      </c>
      <c r="D86" s="115" t="s">
        <v>719</v>
      </c>
      <c r="E86" s="115" t="s">
        <v>719</v>
      </c>
      <c r="F86" s="35">
        <v>148501.76999999999</v>
      </c>
      <c r="G86" s="115" t="s">
        <v>719</v>
      </c>
      <c r="H86" s="36">
        <f t="shared" si="10"/>
        <v>5179.6920125566785</v>
      </c>
      <c r="I86" s="34">
        <f t="shared" si="11"/>
        <v>0.52150775446661246</v>
      </c>
      <c r="J86" s="37" t="str">
        <f t="shared" si="12"/>
        <v>HIGH</v>
      </c>
      <c r="K86" s="1"/>
      <c r="L86" s="5" t="s">
        <v>668</v>
      </c>
      <c r="M86" s="1">
        <f t="shared" si="13"/>
        <v>1</v>
      </c>
      <c r="N86" s="1">
        <f t="shared" si="14"/>
        <v>0</v>
      </c>
    </row>
    <row r="87" spans="1:14" s="43" customFormat="1" x14ac:dyDescent="0.2">
      <c r="A87" s="33" t="s">
        <v>181</v>
      </c>
      <c r="B87" s="33" t="s">
        <v>182</v>
      </c>
      <c r="C87" s="56">
        <v>88.23</v>
      </c>
      <c r="D87" s="115" t="s">
        <v>719</v>
      </c>
      <c r="E87" s="115" t="s">
        <v>719</v>
      </c>
      <c r="F87" s="35">
        <v>34682.04</v>
      </c>
      <c r="G87" s="115" t="s">
        <v>719</v>
      </c>
      <c r="H87" s="36">
        <f t="shared" si="10"/>
        <v>393.08670520231215</v>
      </c>
      <c r="I87" s="34">
        <f t="shared" si="11"/>
        <v>-0.88453281224189295</v>
      </c>
      <c r="J87" s="37" t="str">
        <f t="shared" si="12"/>
        <v>low</v>
      </c>
      <c r="K87" s="1"/>
      <c r="L87" s="5" t="s">
        <v>668</v>
      </c>
      <c r="M87" s="1">
        <f t="shared" si="13"/>
        <v>0</v>
      </c>
      <c r="N87" s="1">
        <f t="shared" si="14"/>
        <v>1</v>
      </c>
    </row>
    <row r="88" spans="1:14" s="43" customFormat="1" x14ac:dyDescent="0.2">
      <c r="A88" s="33" t="s">
        <v>183</v>
      </c>
      <c r="B88" s="33" t="s">
        <v>184</v>
      </c>
      <c r="C88" s="56">
        <v>157.15</v>
      </c>
      <c r="D88" s="115">
        <v>25</v>
      </c>
      <c r="E88" s="120">
        <f t="shared" si="8"/>
        <v>0.15908367801463569</v>
      </c>
      <c r="F88" s="35">
        <v>430006.7</v>
      </c>
      <c r="G88" s="123">
        <f t="shared" si="9"/>
        <v>17200.268</v>
      </c>
      <c r="H88" s="36">
        <f t="shared" si="10"/>
        <v>2736.2818962774418</v>
      </c>
      <c r="I88" s="34">
        <f t="shared" si="11"/>
        <v>-0.19623133701770878</v>
      </c>
      <c r="J88" s="37" t="str">
        <f t="shared" si="12"/>
        <v xml:space="preserve"> </v>
      </c>
      <c r="K88" s="1"/>
      <c r="L88" s="5" t="s">
        <v>668</v>
      </c>
      <c r="M88" s="1">
        <f t="shared" si="13"/>
        <v>0</v>
      </c>
      <c r="N88" s="1">
        <f t="shared" si="14"/>
        <v>0</v>
      </c>
    </row>
    <row r="89" spans="1:14" s="43" customFormat="1" x14ac:dyDescent="0.2">
      <c r="A89" s="33" t="s">
        <v>643</v>
      </c>
      <c r="B89" s="33" t="s">
        <v>642</v>
      </c>
      <c r="C89" s="56">
        <v>13</v>
      </c>
      <c r="D89" s="115"/>
      <c r="E89" s="120">
        <f t="shared" si="8"/>
        <v>0</v>
      </c>
      <c r="F89" s="35">
        <v>15052.68</v>
      </c>
      <c r="G89" s="123" t="str">
        <f>IF(D89&gt;0,+F89/D89,"n/a")</f>
        <v>n/a</v>
      </c>
      <c r="H89" s="36">
        <f>+F89/C89</f>
        <v>1157.8984615384616</v>
      </c>
      <c r="I89" s="34">
        <f t="shared" si="11"/>
        <v>-0.65987331218827905</v>
      </c>
      <c r="J89" s="37" t="str">
        <f>IF(I89&lt;-0.2,"low", IF(I89&gt;0.2, "HIGH", " "))</f>
        <v>low</v>
      </c>
      <c r="K89" s="1"/>
      <c r="L89" s="86" t="s">
        <v>668</v>
      </c>
      <c r="M89" s="1">
        <f>IF(I88&gt;0.2,1,0)</f>
        <v>0</v>
      </c>
      <c r="N89" s="1">
        <f>IF(I88&lt;-0.2,1,0)</f>
        <v>0</v>
      </c>
    </row>
    <row r="90" spans="1:14" s="43" customFormat="1" x14ac:dyDescent="0.2">
      <c r="A90" s="33" t="s">
        <v>185</v>
      </c>
      <c r="B90" s="33" t="s">
        <v>186</v>
      </c>
      <c r="C90" s="56">
        <v>7</v>
      </c>
      <c r="D90" s="115"/>
      <c r="E90" s="120">
        <f t="shared" si="8"/>
        <v>0</v>
      </c>
      <c r="F90" s="35">
        <v>0</v>
      </c>
      <c r="G90" s="123" t="str">
        <f t="shared" si="9"/>
        <v>n/a</v>
      </c>
      <c r="H90" s="36">
        <f t="shared" si="10"/>
        <v>0</v>
      </c>
      <c r="I90" s="34">
        <f t="shared" si="11"/>
        <v>-1</v>
      </c>
      <c r="J90" s="37" t="str">
        <f t="shared" si="12"/>
        <v>low</v>
      </c>
      <c r="K90" s="1"/>
      <c r="L90" s="5" t="s">
        <v>668</v>
      </c>
      <c r="M90" s="1">
        <f t="shared" si="13"/>
        <v>0</v>
      </c>
      <c r="N90" s="1">
        <f t="shared" si="14"/>
        <v>1</v>
      </c>
    </row>
    <row r="91" spans="1:14" s="43" customFormat="1" x14ac:dyDescent="0.2">
      <c r="A91" s="33" t="s">
        <v>187</v>
      </c>
      <c r="B91" s="33" t="s">
        <v>188</v>
      </c>
      <c r="C91" s="56">
        <v>220.14999999999998</v>
      </c>
      <c r="D91" s="115">
        <v>30</v>
      </c>
      <c r="E91" s="120">
        <f t="shared" si="8"/>
        <v>0.13627072450601863</v>
      </c>
      <c r="F91" s="35">
        <v>610608.19999999995</v>
      </c>
      <c r="G91" s="123">
        <f t="shared" si="9"/>
        <v>20353.606666666667</v>
      </c>
      <c r="H91" s="36">
        <f t="shared" si="10"/>
        <v>2773.6007267771975</v>
      </c>
      <c r="I91" s="34">
        <f t="shared" si="11"/>
        <v>-0.18526912346227842</v>
      </c>
      <c r="J91" s="37" t="str">
        <f t="shared" si="12"/>
        <v xml:space="preserve"> </v>
      </c>
      <c r="K91" s="1"/>
      <c r="L91" s="5" t="s">
        <v>668</v>
      </c>
      <c r="M91" s="1">
        <f t="shared" si="13"/>
        <v>0</v>
      </c>
      <c r="N91" s="1">
        <f t="shared" si="14"/>
        <v>0</v>
      </c>
    </row>
    <row r="92" spans="1:14" s="43" customFormat="1" x14ac:dyDescent="0.2">
      <c r="A92" s="33" t="s">
        <v>189</v>
      </c>
      <c r="B92" s="33" t="s">
        <v>190</v>
      </c>
      <c r="C92" s="56">
        <v>20</v>
      </c>
      <c r="D92" s="115" t="s">
        <v>719</v>
      </c>
      <c r="E92" s="115" t="s">
        <v>719</v>
      </c>
      <c r="F92" s="35">
        <v>29839.95</v>
      </c>
      <c r="G92" s="115" t="s">
        <v>719</v>
      </c>
      <c r="H92" s="36">
        <f t="shared" si="10"/>
        <v>1491.9974999999999</v>
      </c>
      <c r="I92" s="34">
        <f t="shared" si="11"/>
        <v>-0.56173344662353908</v>
      </c>
      <c r="J92" s="37" t="str">
        <f t="shared" si="12"/>
        <v>low</v>
      </c>
      <c r="K92" s="1"/>
      <c r="L92" s="86" t="s">
        <v>669</v>
      </c>
      <c r="M92" s="1">
        <f t="shared" si="13"/>
        <v>0</v>
      </c>
      <c r="N92" s="1">
        <f t="shared" si="14"/>
        <v>1</v>
      </c>
    </row>
    <row r="93" spans="1:14" s="43" customFormat="1" x14ac:dyDescent="0.2">
      <c r="A93" s="33" t="s">
        <v>191</v>
      </c>
      <c r="B93" s="33" t="s">
        <v>192</v>
      </c>
      <c r="C93" s="56">
        <v>8.83</v>
      </c>
      <c r="D93" s="115" t="s">
        <v>719</v>
      </c>
      <c r="E93" s="115" t="s">
        <v>719</v>
      </c>
      <c r="F93" s="35">
        <v>8563.630000000001</v>
      </c>
      <c r="G93" s="115" t="s">
        <v>719</v>
      </c>
      <c r="H93" s="36">
        <f t="shared" si="10"/>
        <v>969.83352208380529</v>
      </c>
      <c r="I93" s="34">
        <f t="shared" si="11"/>
        <v>-0.71511641603111054</v>
      </c>
      <c r="J93" s="37" t="str">
        <f t="shared" si="12"/>
        <v>low</v>
      </c>
      <c r="K93" s="1"/>
      <c r="L93" s="5" t="s">
        <v>669</v>
      </c>
      <c r="M93" s="1">
        <f t="shared" si="13"/>
        <v>0</v>
      </c>
      <c r="N93" s="1">
        <f t="shared" si="14"/>
        <v>1</v>
      </c>
    </row>
    <row r="94" spans="1:14" s="43" customFormat="1" x14ac:dyDescent="0.2">
      <c r="A94" s="33" t="s">
        <v>193</v>
      </c>
      <c r="B94" s="33" t="s">
        <v>194</v>
      </c>
      <c r="C94" s="56">
        <v>116.7</v>
      </c>
      <c r="D94" s="115">
        <v>15</v>
      </c>
      <c r="E94" s="120">
        <f t="shared" si="8"/>
        <v>0.12853470437017994</v>
      </c>
      <c r="F94" s="35">
        <v>384448.76</v>
      </c>
      <c r="G94" s="123">
        <f t="shared" si="9"/>
        <v>25629.917333333335</v>
      </c>
      <c r="H94" s="36">
        <f t="shared" si="10"/>
        <v>3294.3338474721509</v>
      </c>
      <c r="I94" s="34">
        <f t="shared" si="11"/>
        <v>-3.2306460967236772E-2</v>
      </c>
      <c r="J94" s="37" t="str">
        <f t="shared" si="12"/>
        <v xml:space="preserve"> </v>
      </c>
      <c r="K94" s="1"/>
      <c r="L94" s="5" t="s">
        <v>669</v>
      </c>
      <c r="M94" s="1">
        <f t="shared" si="13"/>
        <v>0</v>
      </c>
      <c r="N94" s="1">
        <f t="shared" si="14"/>
        <v>0</v>
      </c>
    </row>
    <row r="95" spans="1:14" s="43" customFormat="1" x14ac:dyDescent="0.2">
      <c r="A95" s="33" t="s">
        <v>195</v>
      </c>
      <c r="B95" s="33" t="s">
        <v>196</v>
      </c>
      <c r="C95" s="56">
        <v>11.5</v>
      </c>
      <c r="D95" s="115" t="s">
        <v>719</v>
      </c>
      <c r="E95" s="115" t="s">
        <v>719</v>
      </c>
      <c r="F95" s="35">
        <v>8613.74</v>
      </c>
      <c r="G95" s="115" t="s">
        <v>719</v>
      </c>
      <c r="H95" s="36">
        <f t="shared" si="10"/>
        <v>749.02086956521737</v>
      </c>
      <c r="I95" s="34">
        <f t="shared" si="11"/>
        <v>-0.77997899131105286</v>
      </c>
      <c r="J95" s="37" t="str">
        <f t="shared" si="12"/>
        <v>low</v>
      </c>
      <c r="K95" s="1"/>
      <c r="L95" s="5" t="s">
        <v>669</v>
      </c>
      <c r="M95" s="1">
        <f t="shared" si="13"/>
        <v>0</v>
      </c>
      <c r="N95" s="1">
        <f t="shared" si="14"/>
        <v>1</v>
      </c>
    </row>
    <row r="96" spans="1:14" s="43" customFormat="1" x14ac:dyDescent="0.2">
      <c r="A96" s="33" t="s">
        <v>197</v>
      </c>
      <c r="B96" s="33" t="s">
        <v>198</v>
      </c>
      <c r="C96" s="56">
        <v>12.05</v>
      </c>
      <c r="D96" s="115" t="s">
        <v>719</v>
      </c>
      <c r="E96" s="115" t="s">
        <v>719</v>
      </c>
      <c r="F96" s="35">
        <v>30555.93</v>
      </c>
      <c r="G96" s="115" t="s">
        <v>719</v>
      </c>
      <c r="H96" s="36">
        <f t="shared" si="10"/>
        <v>2535.7618257261411</v>
      </c>
      <c r="I96" s="34">
        <f t="shared" si="11"/>
        <v>-0.2551330712386598</v>
      </c>
      <c r="J96" s="37" t="str">
        <f t="shared" si="12"/>
        <v>low</v>
      </c>
      <c r="K96" s="1"/>
      <c r="L96" s="5" t="s">
        <v>669</v>
      </c>
      <c r="M96" s="1">
        <f t="shared" si="13"/>
        <v>0</v>
      </c>
      <c r="N96" s="1">
        <f t="shared" si="14"/>
        <v>1</v>
      </c>
    </row>
    <row r="97" spans="1:14" s="43" customFormat="1" x14ac:dyDescent="0.2">
      <c r="A97" s="33" t="s">
        <v>199</v>
      </c>
      <c r="B97" s="33" t="s">
        <v>200</v>
      </c>
      <c r="C97" s="56">
        <v>198.34</v>
      </c>
      <c r="D97" s="115">
        <v>27</v>
      </c>
      <c r="E97" s="120">
        <f t="shared" si="8"/>
        <v>0.13612987798729453</v>
      </c>
      <c r="F97" s="35">
        <v>515011.15</v>
      </c>
      <c r="G97" s="123">
        <f t="shared" si="9"/>
        <v>19074.487037037037</v>
      </c>
      <c r="H97" s="36">
        <f t="shared" si="10"/>
        <v>2596.6075930220832</v>
      </c>
      <c r="I97" s="34">
        <f t="shared" si="11"/>
        <v>-0.23725994161187502</v>
      </c>
      <c r="J97" s="37" t="str">
        <f t="shared" si="12"/>
        <v>low</v>
      </c>
      <c r="K97" s="1"/>
      <c r="L97" s="5" t="s">
        <v>670</v>
      </c>
      <c r="M97" s="1">
        <f t="shared" si="13"/>
        <v>0</v>
      </c>
      <c r="N97" s="1">
        <f t="shared" si="14"/>
        <v>1</v>
      </c>
    </row>
    <row r="98" spans="1:14" s="43" customFormat="1" x14ac:dyDescent="0.2">
      <c r="A98" s="33" t="s">
        <v>201</v>
      </c>
      <c r="B98" s="33" t="s">
        <v>202</v>
      </c>
      <c r="C98" s="56">
        <v>280.63</v>
      </c>
      <c r="D98" s="115">
        <v>42</v>
      </c>
      <c r="E98" s="120">
        <f t="shared" si="8"/>
        <v>0.14966325767024197</v>
      </c>
      <c r="F98" s="35">
        <v>709694.23</v>
      </c>
      <c r="G98" s="123">
        <f t="shared" si="9"/>
        <v>16897.481666666667</v>
      </c>
      <c r="H98" s="36">
        <f t="shared" si="10"/>
        <v>2528.9321526565227</v>
      </c>
      <c r="I98" s="34">
        <f t="shared" si="11"/>
        <v>-0.25713925239976065</v>
      </c>
      <c r="J98" s="37" t="str">
        <f t="shared" si="12"/>
        <v>low</v>
      </c>
      <c r="K98" s="1"/>
      <c r="L98" s="5" t="s">
        <v>670</v>
      </c>
      <c r="M98" s="1">
        <f t="shared" si="13"/>
        <v>0</v>
      </c>
      <c r="N98" s="1">
        <f t="shared" si="14"/>
        <v>1</v>
      </c>
    </row>
    <row r="99" spans="1:14" s="43" customFormat="1" x14ac:dyDescent="0.2">
      <c r="A99" s="33" t="s">
        <v>203</v>
      </c>
      <c r="B99" s="33" t="s">
        <v>204</v>
      </c>
      <c r="C99" s="56">
        <v>440.33000000000004</v>
      </c>
      <c r="D99" s="115">
        <v>78</v>
      </c>
      <c r="E99" s="120">
        <f t="shared" si="8"/>
        <v>0.17713987236845091</v>
      </c>
      <c r="F99" s="35">
        <v>1200626.0899999999</v>
      </c>
      <c r="G99" s="123">
        <f t="shared" si="9"/>
        <v>15392.642179487177</v>
      </c>
      <c r="H99" s="36">
        <f t="shared" si="10"/>
        <v>2726.6506710875929</v>
      </c>
      <c r="I99" s="34">
        <f t="shared" si="11"/>
        <v>-0.19906045963269148</v>
      </c>
      <c r="J99" s="37" t="str">
        <f t="shared" si="12"/>
        <v xml:space="preserve"> </v>
      </c>
      <c r="K99" s="1"/>
      <c r="L99" s="5" t="s">
        <v>670</v>
      </c>
      <c r="M99" s="1">
        <f t="shared" si="13"/>
        <v>0</v>
      </c>
      <c r="N99" s="1">
        <f t="shared" si="14"/>
        <v>0</v>
      </c>
    </row>
    <row r="100" spans="1:14" s="43" customFormat="1" x14ac:dyDescent="0.2">
      <c r="A100" s="33" t="s">
        <v>205</v>
      </c>
      <c r="B100" s="33" t="s">
        <v>206</v>
      </c>
      <c r="C100" s="56">
        <v>166.35000000000002</v>
      </c>
      <c r="D100" s="115">
        <v>21</v>
      </c>
      <c r="E100" s="120">
        <f t="shared" si="8"/>
        <v>0.12623985572587915</v>
      </c>
      <c r="F100" s="35">
        <v>224382.86</v>
      </c>
      <c r="G100" s="123">
        <f t="shared" si="9"/>
        <v>10684.898095238095</v>
      </c>
      <c r="H100" s="36">
        <f t="shared" si="10"/>
        <v>1348.859993988578</v>
      </c>
      <c r="I100" s="34">
        <f t="shared" si="11"/>
        <v>-0.60377934912574061</v>
      </c>
      <c r="J100" s="37" t="str">
        <f t="shared" si="12"/>
        <v>low</v>
      </c>
      <c r="K100" s="1"/>
      <c r="L100" s="5" t="s">
        <v>670</v>
      </c>
      <c r="M100" s="1">
        <f t="shared" si="13"/>
        <v>0</v>
      </c>
      <c r="N100" s="1">
        <f t="shared" si="14"/>
        <v>1</v>
      </c>
    </row>
    <row r="101" spans="1:14" s="43" customFormat="1" x14ac:dyDescent="0.2">
      <c r="A101" s="33" t="s">
        <v>207</v>
      </c>
      <c r="B101" s="33" t="s">
        <v>208</v>
      </c>
      <c r="C101" s="56">
        <v>397.99</v>
      </c>
      <c r="D101" s="115">
        <v>73</v>
      </c>
      <c r="E101" s="120">
        <f t="shared" si="8"/>
        <v>0.18342169401241237</v>
      </c>
      <c r="F101" s="35">
        <v>1345993.3900000001</v>
      </c>
      <c r="G101" s="123">
        <f t="shared" si="9"/>
        <v>18438.265616438359</v>
      </c>
      <c r="H101" s="36">
        <f t="shared" si="10"/>
        <v>3381.9779140179403</v>
      </c>
      <c r="I101" s="34">
        <f t="shared" si="11"/>
        <v>-6.5614694582560862E-3</v>
      </c>
      <c r="J101" s="37" t="str">
        <f t="shared" si="12"/>
        <v xml:space="preserve"> </v>
      </c>
      <c r="K101" s="1"/>
      <c r="L101" s="5" t="s">
        <v>670</v>
      </c>
      <c r="M101" s="1">
        <f t="shared" si="13"/>
        <v>0</v>
      </c>
      <c r="N101" s="1">
        <f t="shared" si="14"/>
        <v>0</v>
      </c>
    </row>
    <row r="102" spans="1:14" s="43" customFormat="1" x14ac:dyDescent="0.2">
      <c r="A102" s="33" t="s">
        <v>209</v>
      </c>
      <c r="B102" s="33" t="s">
        <v>210</v>
      </c>
      <c r="C102" s="56">
        <v>124.16</v>
      </c>
      <c r="D102" s="115">
        <v>18</v>
      </c>
      <c r="E102" s="120">
        <f t="shared" si="8"/>
        <v>0.14497422680412372</v>
      </c>
      <c r="F102" s="35">
        <v>300157.91000000003</v>
      </c>
      <c r="G102" s="123">
        <f t="shared" si="9"/>
        <v>16675.439444444448</v>
      </c>
      <c r="H102" s="36">
        <f t="shared" si="10"/>
        <v>2417.5089400773199</v>
      </c>
      <c r="I102" s="34">
        <f t="shared" si="11"/>
        <v>-0.28986924513984225</v>
      </c>
      <c r="J102" s="37" t="str">
        <f t="shared" si="12"/>
        <v>low</v>
      </c>
      <c r="K102" s="1"/>
      <c r="L102" s="5" t="s">
        <v>671</v>
      </c>
      <c r="M102" s="1">
        <f t="shared" si="13"/>
        <v>0</v>
      </c>
      <c r="N102" s="1">
        <f t="shared" si="14"/>
        <v>1</v>
      </c>
    </row>
    <row r="103" spans="1:14" s="43" customFormat="1" x14ac:dyDescent="0.2">
      <c r="A103" s="33" t="s">
        <v>211</v>
      </c>
      <c r="B103" s="33" t="s">
        <v>212</v>
      </c>
      <c r="C103" s="56">
        <v>288.51</v>
      </c>
      <c r="D103" s="115">
        <v>42</v>
      </c>
      <c r="E103" s="120">
        <f t="shared" si="8"/>
        <v>0.14557554330872413</v>
      </c>
      <c r="F103" s="35">
        <v>776125.89000000013</v>
      </c>
      <c r="G103" s="123">
        <f t="shared" si="9"/>
        <v>18479.187857142861</v>
      </c>
      <c r="H103" s="36">
        <f t="shared" si="10"/>
        <v>2690.1178122075498</v>
      </c>
      <c r="I103" s="34">
        <f t="shared" si="11"/>
        <v>-0.20979179808757831</v>
      </c>
      <c r="J103" s="37" t="str">
        <f t="shared" si="12"/>
        <v>low</v>
      </c>
      <c r="K103" s="1"/>
      <c r="L103" s="5" t="s">
        <v>671</v>
      </c>
      <c r="M103" s="1">
        <f t="shared" si="13"/>
        <v>0</v>
      </c>
      <c r="N103" s="1">
        <f t="shared" si="14"/>
        <v>1</v>
      </c>
    </row>
    <row r="104" spans="1:14" s="43" customFormat="1" x14ac:dyDescent="0.2">
      <c r="A104" s="33" t="s">
        <v>213</v>
      </c>
      <c r="B104" s="33" t="s">
        <v>214</v>
      </c>
      <c r="C104" s="56">
        <v>372.23</v>
      </c>
      <c r="D104" s="115">
        <v>67</v>
      </c>
      <c r="E104" s="120">
        <f t="shared" si="8"/>
        <v>0.17999623888456062</v>
      </c>
      <c r="F104" s="35">
        <v>1059138.42</v>
      </c>
      <c r="G104" s="123">
        <f t="shared" si="9"/>
        <v>15808.036119402985</v>
      </c>
      <c r="H104" s="36">
        <f t="shared" si="10"/>
        <v>2845.3870456438221</v>
      </c>
      <c r="I104" s="34">
        <f t="shared" si="11"/>
        <v>-0.16418226336414865</v>
      </c>
      <c r="J104" s="37" t="str">
        <f t="shared" si="12"/>
        <v xml:space="preserve"> </v>
      </c>
      <c r="K104" s="1"/>
      <c r="L104" s="5" t="s">
        <v>671</v>
      </c>
      <c r="M104" s="1">
        <f t="shared" si="13"/>
        <v>0</v>
      </c>
      <c r="N104" s="1">
        <f t="shared" si="14"/>
        <v>0</v>
      </c>
    </row>
    <row r="105" spans="1:14" s="43" customFormat="1" x14ac:dyDescent="0.2">
      <c r="A105" s="33" t="s">
        <v>215</v>
      </c>
      <c r="B105" s="33" t="s">
        <v>216</v>
      </c>
      <c r="C105" s="56">
        <v>491.79999999999995</v>
      </c>
      <c r="D105" s="115">
        <v>81</v>
      </c>
      <c r="E105" s="120">
        <f t="shared" si="8"/>
        <v>0.16470109800732005</v>
      </c>
      <c r="F105" s="35">
        <v>1541479.35</v>
      </c>
      <c r="G105" s="123">
        <f t="shared" si="9"/>
        <v>19030.609259259261</v>
      </c>
      <c r="H105" s="36">
        <f t="shared" si="10"/>
        <v>3134.3622407482721</v>
      </c>
      <c r="I105" s="34">
        <f t="shared" si="11"/>
        <v>-7.9297293536975677E-2</v>
      </c>
      <c r="J105" s="37" t="str">
        <f t="shared" si="12"/>
        <v xml:space="preserve"> </v>
      </c>
      <c r="K105" s="1"/>
      <c r="L105" s="5" t="s">
        <v>671</v>
      </c>
      <c r="M105" s="1">
        <f t="shared" si="13"/>
        <v>0</v>
      </c>
      <c r="N105" s="1">
        <f t="shared" si="14"/>
        <v>0</v>
      </c>
    </row>
    <row r="106" spans="1:14" s="43" customFormat="1" x14ac:dyDescent="0.2">
      <c r="A106" s="33" t="s">
        <v>217</v>
      </c>
      <c r="B106" s="33" t="s">
        <v>218</v>
      </c>
      <c r="C106" s="56">
        <v>799.86</v>
      </c>
      <c r="D106" s="115">
        <v>124</v>
      </c>
      <c r="E106" s="120">
        <f t="shared" si="8"/>
        <v>0.15502712974770586</v>
      </c>
      <c r="F106" s="35">
        <v>2435408.54</v>
      </c>
      <c r="G106" s="123">
        <f t="shared" si="9"/>
        <v>19640.391451612904</v>
      </c>
      <c r="H106" s="36">
        <f t="shared" si="10"/>
        <v>3044.7935138649264</v>
      </c>
      <c r="I106" s="34">
        <f t="shared" ref="I106:I137" si="15">+H106/$H$278-1</f>
        <v>-0.10560764407139778</v>
      </c>
      <c r="J106" s="37" t="str">
        <f t="shared" si="12"/>
        <v xml:space="preserve"> </v>
      </c>
      <c r="K106" s="1"/>
      <c r="L106" s="38" t="s">
        <v>671</v>
      </c>
      <c r="M106" s="1">
        <f t="shared" si="13"/>
        <v>0</v>
      </c>
      <c r="N106" s="1">
        <f t="shared" si="14"/>
        <v>0</v>
      </c>
    </row>
    <row r="107" spans="1:14" s="43" customFormat="1" x14ac:dyDescent="0.2">
      <c r="A107" s="33" t="s">
        <v>219</v>
      </c>
      <c r="B107" s="33" t="s">
        <v>220</v>
      </c>
      <c r="C107" s="56">
        <v>753.07</v>
      </c>
      <c r="D107" s="115">
        <v>137</v>
      </c>
      <c r="E107" s="120">
        <f t="shared" si="8"/>
        <v>0.18192199928293518</v>
      </c>
      <c r="F107" s="35">
        <v>1729046</v>
      </c>
      <c r="G107" s="123">
        <f t="shared" si="9"/>
        <v>12620.773722627737</v>
      </c>
      <c r="H107" s="36">
        <f t="shared" si="10"/>
        <v>2295.9963881179701</v>
      </c>
      <c r="I107" s="34">
        <f t="shared" si="15"/>
        <v>-0.32556292917027962</v>
      </c>
      <c r="J107" s="37" t="str">
        <f t="shared" si="12"/>
        <v>low</v>
      </c>
      <c r="K107" s="1"/>
      <c r="L107" s="5" t="s">
        <v>672</v>
      </c>
      <c r="M107" s="1">
        <f t="shared" si="13"/>
        <v>0</v>
      </c>
      <c r="N107" s="1">
        <f t="shared" si="14"/>
        <v>1</v>
      </c>
    </row>
    <row r="108" spans="1:14" s="43" customFormat="1" x14ac:dyDescent="0.2">
      <c r="A108" s="33" t="s">
        <v>221</v>
      </c>
      <c r="B108" s="33" t="s">
        <v>222</v>
      </c>
      <c r="C108" s="56">
        <v>202.74</v>
      </c>
      <c r="D108" s="115">
        <v>29</v>
      </c>
      <c r="E108" s="120">
        <f t="shared" si="8"/>
        <v>0.14304034724277398</v>
      </c>
      <c r="F108" s="35">
        <v>328958</v>
      </c>
      <c r="G108" s="123">
        <f t="shared" si="9"/>
        <v>11343.379310344828</v>
      </c>
      <c r="H108" s="36">
        <f t="shared" si="10"/>
        <v>1622.5609154582223</v>
      </c>
      <c r="I108" s="34">
        <f t="shared" si="15"/>
        <v>-0.52338111822490974</v>
      </c>
      <c r="J108" s="37" t="str">
        <f t="shared" si="12"/>
        <v>low</v>
      </c>
      <c r="K108" s="1"/>
      <c r="L108" s="5" t="s">
        <v>672</v>
      </c>
      <c r="M108" s="1">
        <f t="shared" si="13"/>
        <v>0</v>
      </c>
      <c r="N108" s="1">
        <f t="shared" si="14"/>
        <v>1</v>
      </c>
    </row>
    <row r="109" spans="1:14" s="43" customFormat="1" x14ac:dyDescent="0.2">
      <c r="A109" s="33" t="s">
        <v>223</v>
      </c>
      <c r="B109" s="33" t="s">
        <v>224</v>
      </c>
      <c r="C109" s="56">
        <v>823.21</v>
      </c>
      <c r="D109" s="115">
        <v>95</v>
      </c>
      <c r="E109" s="120">
        <f t="shared" si="8"/>
        <v>0.1154019023092528</v>
      </c>
      <c r="F109" s="35">
        <v>1501761</v>
      </c>
      <c r="G109" s="123">
        <f t="shared" si="9"/>
        <v>15808.010526315789</v>
      </c>
      <c r="H109" s="36">
        <f t="shared" si="10"/>
        <v>1824.2744864615347</v>
      </c>
      <c r="I109" s="34">
        <f t="shared" si="15"/>
        <v>-0.46412879941547491</v>
      </c>
      <c r="J109" s="37" t="str">
        <f t="shared" si="12"/>
        <v>low</v>
      </c>
      <c r="K109" s="1"/>
      <c r="L109" s="5" t="s">
        <v>672</v>
      </c>
      <c r="M109" s="1">
        <f t="shared" si="13"/>
        <v>0</v>
      </c>
      <c r="N109" s="1">
        <f t="shared" si="14"/>
        <v>1</v>
      </c>
    </row>
    <row r="110" spans="1:14" s="43" customFormat="1" x14ac:dyDescent="0.2">
      <c r="A110" s="33" t="s">
        <v>225</v>
      </c>
      <c r="B110" s="33" t="s">
        <v>226</v>
      </c>
      <c r="C110" s="56">
        <v>307.35000000000002</v>
      </c>
      <c r="D110" s="115">
        <v>43</v>
      </c>
      <c r="E110" s="120">
        <f t="shared" si="8"/>
        <v>0.13990564503009598</v>
      </c>
      <c r="F110" s="35">
        <v>932297.26</v>
      </c>
      <c r="G110" s="123">
        <f t="shared" si="9"/>
        <v>21681.331627906977</v>
      </c>
      <c r="H110" s="36">
        <f t="shared" si="10"/>
        <v>3033.3406865137463</v>
      </c>
      <c r="I110" s="34">
        <f t="shared" si="15"/>
        <v>-0.10897185290527145</v>
      </c>
      <c r="J110" s="37" t="str">
        <f t="shared" si="12"/>
        <v xml:space="preserve"> </v>
      </c>
      <c r="K110" s="1"/>
      <c r="L110" s="5" t="s">
        <v>673</v>
      </c>
      <c r="M110" s="1">
        <f t="shared" si="13"/>
        <v>0</v>
      </c>
      <c r="N110" s="1">
        <f t="shared" si="14"/>
        <v>0</v>
      </c>
    </row>
    <row r="111" spans="1:14" s="43" customFormat="1" x14ac:dyDescent="0.2">
      <c r="A111" s="33" t="s">
        <v>227</v>
      </c>
      <c r="B111" s="33" t="s">
        <v>228</v>
      </c>
      <c r="C111" s="56">
        <v>698.77</v>
      </c>
      <c r="D111" s="115">
        <v>178</v>
      </c>
      <c r="E111" s="120">
        <f t="shared" si="8"/>
        <v>0.25473331711435809</v>
      </c>
      <c r="F111" s="35">
        <v>2430647.08</v>
      </c>
      <c r="G111" s="123">
        <f t="shared" si="9"/>
        <v>13655.320674157303</v>
      </c>
      <c r="H111" s="36">
        <f t="shared" si="10"/>
        <v>3478.4651315883625</v>
      </c>
      <c r="I111" s="34">
        <f t="shared" si="15"/>
        <v>2.1781151953290223E-2</v>
      </c>
      <c r="J111" s="37" t="str">
        <f t="shared" si="12"/>
        <v xml:space="preserve"> </v>
      </c>
      <c r="K111" s="1"/>
      <c r="L111" s="5" t="s">
        <v>673</v>
      </c>
      <c r="M111" s="1">
        <f t="shared" si="13"/>
        <v>0</v>
      </c>
      <c r="N111" s="1">
        <f t="shared" si="14"/>
        <v>0</v>
      </c>
    </row>
    <row r="112" spans="1:14" s="43" customFormat="1" x14ac:dyDescent="0.2">
      <c r="A112" s="33" t="s">
        <v>229</v>
      </c>
      <c r="B112" s="33" t="s">
        <v>230</v>
      </c>
      <c r="C112" s="56">
        <v>692.71999999999991</v>
      </c>
      <c r="D112" s="115">
        <v>94</v>
      </c>
      <c r="E112" s="120">
        <f t="shared" si="8"/>
        <v>0.13569696269777112</v>
      </c>
      <c r="F112" s="35">
        <v>1749332.17</v>
      </c>
      <c r="G112" s="123">
        <f t="shared" si="9"/>
        <v>18609.916702127659</v>
      </c>
      <c r="H112" s="36">
        <f t="shared" si="10"/>
        <v>2525.3091725372446</v>
      </c>
      <c r="I112" s="34">
        <f t="shared" si="15"/>
        <v>-0.25820348408233884</v>
      </c>
      <c r="J112" s="37" t="str">
        <f t="shared" si="12"/>
        <v>low</v>
      </c>
      <c r="K112" s="1"/>
      <c r="L112" s="5" t="s">
        <v>673</v>
      </c>
      <c r="M112" s="1">
        <f t="shared" si="13"/>
        <v>0</v>
      </c>
      <c r="N112" s="1">
        <f t="shared" si="14"/>
        <v>1</v>
      </c>
    </row>
    <row r="113" spans="1:14" s="43" customFormat="1" x14ac:dyDescent="0.2">
      <c r="A113" s="33" t="s">
        <v>231</v>
      </c>
      <c r="B113" s="33" t="s">
        <v>232</v>
      </c>
      <c r="C113" s="56">
        <v>665.74</v>
      </c>
      <c r="D113" s="115">
        <v>115</v>
      </c>
      <c r="E113" s="120">
        <f t="shared" si="8"/>
        <v>0.17274010875116411</v>
      </c>
      <c r="F113" s="35">
        <v>2598511.33</v>
      </c>
      <c r="G113" s="123">
        <f t="shared" si="9"/>
        <v>22595.750695652176</v>
      </c>
      <c r="H113" s="36">
        <f t="shared" si="10"/>
        <v>3903.1924324811489</v>
      </c>
      <c r="I113" s="34">
        <f t="shared" si="15"/>
        <v>0.1465426011428288</v>
      </c>
      <c r="J113" s="37" t="str">
        <f t="shared" si="12"/>
        <v xml:space="preserve"> </v>
      </c>
      <c r="K113" s="1"/>
      <c r="L113" s="38" t="s">
        <v>673</v>
      </c>
      <c r="M113" s="1">
        <f t="shared" si="13"/>
        <v>0</v>
      </c>
      <c r="N113" s="1">
        <f t="shared" si="14"/>
        <v>0</v>
      </c>
    </row>
    <row r="114" spans="1:14" s="43" customFormat="1" x14ac:dyDescent="0.2">
      <c r="A114" s="33" t="s">
        <v>233</v>
      </c>
      <c r="B114" s="33" t="s">
        <v>234</v>
      </c>
      <c r="C114" s="56">
        <v>274.47000000000003</v>
      </c>
      <c r="D114" s="115">
        <v>40</v>
      </c>
      <c r="E114" s="120">
        <f t="shared" si="8"/>
        <v>0.14573541734980142</v>
      </c>
      <c r="F114" s="35">
        <v>1024333.7200000001</v>
      </c>
      <c r="G114" s="123">
        <f t="shared" si="9"/>
        <v>25608.343000000001</v>
      </c>
      <c r="H114" s="36">
        <f t="shared" si="10"/>
        <v>3732.0425547418663</v>
      </c>
      <c r="I114" s="34">
        <f t="shared" si="15"/>
        <v>9.6268209243647984E-2</v>
      </c>
      <c r="J114" s="37" t="str">
        <f t="shared" si="12"/>
        <v xml:space="preserve"> </v>
      </c>
      <c r="K114" s="1"/>
      <c r="L114" s="5" t="s">
        <v>674</v>
      </c>
      <c r="M114" s="1">
        <f t="shared" si="13"/>
        <v>0</v>
      </c>
      <c r="N114" s="1">
        <f t="shared" si="14"/>
        <v>0</v>
      </c>
    </row>
    <row r="115" spans="1:14" s="43" customFormat="1" x14ac:dyDescent="0.2">
      <c r="A115" s="33" t="s">
        <v>235</v>
      </c>
      <c r="B115" s="33" t="s">
        <v>236</v>
      </c>
      <c r="C115" s="56">
        <v>271.25</v>
      </c>
      <c r="D115" s="115">
        <v>48</v>
      </c>
      <c r="E115" s="120">
        <f t="shared" si="8"/>
        <v>0.17695852534562212</v>
      </c>
      <c r="F115" s="35">
        <v>968145.96000000008</v>
      </c>
      <c r="G115" s="123">
        <f t="shared" si="9"/>
        <v>20169.7075</v>
      </c>
      <c r="H115" s="36">
        <f t="shared" si="10"/>
        <v>3569.2016958525351</v>
      </c>
      <c r="I115" s="34">
        <f t="shared" si="15"/>
        <v>4.8434548681689948E-2</v>
      </c>
      <c r="J115" s="37" t="str">
        <f t="shared" si="12"/>
        <v xml:space="preserve"> </v>
      </c>
      <c r="K115" s="1"/>
      <c r="L115" s="5" t="s">
        <v>674</v>
      </c>
      <c r="M115" s="1">
        <f t="shared" si="13"/>
        <v>0</v>
      </c>
      <c r="N115" s="1">
        <f t="shared" si="14"/>
        <v>0</v>
      </c>
    </row>
    <row r="116" spans="1:14" s="43" customFormat="1" x14ac:dyDescent="0.2">
      <c r="A116" s="33" t="s">
        <v>237</v>
      </c>
      <c r="B116" s="33" t="s">
        <v>238</v>
      </c>
      <c r="C116" s="56">
        <v>45.79</v>
      </c>
      <c r="D116" s="115">
        <v>14</v>
      </c>
      <c r="E116" s="120">
        <f t="shared" si="8"/>
        <v>0.30574361214238915</v>
      </c>
      <c r="F116" s="35">
        <v>280520.21000000002</v>
      </c>
      <c r="G116" s="123">
        <f t="shared" si="9"/>
        <v>20037.157857142858</v>
      </c>
      <c r="H116" s="36">
        <f t="shared" si="10"/>
        <v>6126.2330203101119</v>
      </c>
      <c r="I116" s="34">
        <f t="shared" si="15"/>
        <v>0.79954928275173298</v>
      </c>
      <c r="J116" s="37" t="str">
        <f t="shared" si="12"/>
        <v>HIGH</v>
      </c>
      <c r="K116" s="1"/>
      <c r="L116" s="5" t="s">
        <v>674</v>
      </c>
      <c r="M116" s="1">
        <f t="shared" si="13"/>
        <v>1</v>
      </c>
      <c r="N116" s="1">
        <f t="shared" si="14"/>
        <v>0</v>
      </c>
    </row>
    <row r="117" spans="1:14" s="43" customFormat="1" x14ac:dyDescent="0.2">
      <c r="A117" s="33" t="s">
        <v>239</v>
      </c>
      <c r="B117" s="33" t="s">
        <v>240</v>
      </c>
      <c r="C117" s="56">
        <v>87.55</v>
      </c>
      <c r="D117" s="115">
        <v>11</v>
      </c>
      <c r="E117" s="120">
        <f t="shared" si="8"/>
        <v>0.12564249000571104</v>
      </c>
      <c r="F117" s="35">
        <v>160177.44</v>
      </c>
      <c r="G117" s="123">
        <f t="shared" si="9"/>
        <v>14561.585454545455</v>
      </c>
      <c r="H117" s="36">
        <f t="shared" si="10"/>
        <v>1829.5538549400344</v>
      </c>
      <c r="I117" s="34">
        <f t="shared" si="15"/>
        <v>-0.46257801221437278</v>
      </c>
      <c r="J117" s="37" t="str">
        <f t="shared" si="12"/>
        <v>low</v>
      </c>
      <c r="K117" s="1"/>
      <c r="L117" s="5" t="s">
        <v>674</v>
      </c>
      <c r="M117" s="1">
        <f t="shared" si="13"/>
        <v>0</v>
      </c>
      <c r="N117" s="1">
        <f t="shared" si="14"/>
        <v>1</v>
      </c>
    </row>
    <row r="118" spans="1:14" s="43" customFormat="1" x14ac:dyDescent="0.2">
      <c r="A118" s="33" t="s">
        <v>241</v>
      </c>
      <c r="B118" s="33" t="s">
        <v>242</v>
      </c>
      <c r="C118" s="56">
        <v>174.70000000000002</v>
      </c>
      <c r="D118" s="115">
        <v>17</v>
      </c>
      <c r="E118" s="120">
        <f t="shared" si="8"/>
        <v>9.7309673726388088E-2</v>
      </c>
      <c r="F118" s="35">
        <v>390497.25</v>
      </c>
      <c r="G118" s="123">
        <f t="shared" si="9"/>
        <v>22970.426470588234</v>
      </c>
      <c r="H118" s="36">
        <f t="shared" si="10"/>
        <v>2235.2447052089292</v>
      </c>
      <c r="I118" s="34">
        <f t="shared" si="15"/>
        <v>-0.34340842199474142</v>
      </c>
      <c r="J118" s="37" t="str">
        <f t="shared" si="12"/>
        <v>low</v>
      </c>
      <c r="K118" s="1"/>
      <c r="L118" s="5" t="s">
        <v>674</v>
      </c>
      <c r="M118" s="1">
        <f t="shared" si="13"/>
        <v>0</v>
      </c>
      <c r="N118" s="1">
        <f t="shared" si="14"/>
        <v>1</v>
      </c>
    </row>
    <row r="119" spans="1:14" s="43" customFormat="1" x14ac:dyDescent="0.2">
      <c r="A119" s="33" t="s">
        <v>243</v>
      </c>
      <c r="B119" s="33" t="s">
        <v>244</v>
      </c>
      <c r="C119" s="56">
        <v>28</v>
      </c>
      <c r="D119" s="115" t="s">
        <v>719</v>
      </c>
      <c r="E119" s="115" t="s">
        <v>719</v>
      </c>
      <c r="F119" s="35">
        <v>45750.94</v>
      </c>
      <c r="G119" s="115" t="s">
        <v>719</v>
      </c>
      <c r="H119" s="36">
        <f t="shared" si="10"/>
        <v>1633.9621428571429</v>
      </c>
      <c r="I119" s="34">
        <f t="shared" si="15"/>
        <v>-0.52003206661028822</v>
      </c>
      <c r="J119" s="37" t="str">
        <f t="shared" si="12"/>
        <v>low</v>
      </c>
      <c r="K119" s="1"/>
      <c r="L119" s="5" t="s">
        <v>675</v>
      </c>
      <c r="M119" s="1">
        <f t="shared" si="13"/>
        <v>0</v>
      </c>
      <c r="N119" s="1">
        <f t="shared" si="14"/>
        <v>1</v>
      </c>
    </row>
    <row r="120" spans="1:14" s="43" customFormat="1" x14ac:dyDescent="0.2">
      <c r="A120" s="33" t="s">
        <v>245</v>
      </c>
      <c r="B120" s="33" t="s">
        <v>246</v>
      </c>
      <c r="C120" s="56">
        <v>330.75</v>
      </c>
      <c r="D120" s="115">
        <v>40</v>
      </c>
      <c r="E120" s="120">
        <f t="shared" si="8"/>
        <v>0.12093726379440665</v>
      </c>
      <c r="F120" s="35">
        <v>729613.4</v>
      </c>
      <c r="G120" s="123">
        <f t="shared" si="9"/>
        <v>18240.334999999999</v>
      </c>
      <c r="H120" s="36">
        <f t="shared" si="10"/>
        <v>2205.9362055933484</v>
      </c>
      <c r="I120" s="34">
        <f t="shared" si="15"/>
        <v>-0.35201764225895493</v>
      </c>
      <c r="J120" s="37" t="str">
        <f t="shared" si="12"/>
        <v>low</v>
      </c>
      <c r="K120" s="1"/>
      <c r="L120" s="5" t="s">
        <v>675</v>
      </c>
      <c r="M120" s="1">
        <f t="shared" si="13"/>
        <v>0</v>
      </c>
      <c r="N120" s="1">
        <f t="shared" si="14"/>
        <v>1</v>
      </c>
    </row>
    <row r="121" spans="1:14" s="43" customFormat="1" x14ac:dyDescent="0.2">
      <c r="A121" s="33" t="s">
        <v>247</v>
      </c>
      <c r="B121" s="33" t="s">
        <v>248</v>
      </c>
      <c r="C121" s="56">
        <v>107.36</v>
      </c>
      <c r="D121" s="115">
        <v>25</v>
      </c>
      <c r="E121" s="120">
        <f t="shared" si="8"/>
        <v>0.23286140089418778</v>
      </c>
      <c r="F121" s="35">
        <v>534388.79</v>
      </c>
      <c r="G121" s="123">
        <f t="shared" si="9"/>
        <v>21375.551600000003</v>
      </c>
      <c r="H121" s="36">
        <f t="shared" si="10"/>
        <v>4977.5408904619972</v>
      </c>
      <c r="I121" s="34">
        <f t="shared" si="15"/>
        <v>0.46212690728582295</v>
      </c>
      <c r="J121" s="37" t="str">
        <f t="shared" si="12"/>
        <v>HIGH</v>
      </c>
      <c r="K121" s="1"/>
      <c r="L121" s="5" t="s">
        <v>675</v>
      </c>
      <c r="M121" s="1">
        <f t="shared" si="13"/>
        <v>1</v>
      </c>
      <c r="N121" s="1">
        <f t="shared" si="14"/>
        <v>0</v>
      </c>
    </row>
    <row r="122" spans="1:14" s="43" customFormat="1" x14ac:dyDescent="0.2">
      <c r="A122" s="33" t="s">
        <v>249</v>
      </c>
      <c r="B122" s="33" t="s">
        <v>250</v>
      </c>
      <c r="C122" s="56">
        <v>215.79000000000002</v>
      </c>
      <c r="D122" s="115">
        <v>38</v>
      </c>
      <c r="E122" s="120">
        <f t="shared" si="8"/>
        <v>0.17609713147041103</v>
      </c>
      <c r="F122" s="35">
        <v>924152.61</v>
      </c>
      <c r="G122" s="123">
        <f t="shared" si="9"/>
        <v>24319.805526315788</v>
      </c>
      <c r="H122" s="36">
        <f t="shared" si="10"/>
        <v>4282.6479911024599</v>
      </c>
      <c r="I122" s="34">
        <f t="shared" si="15"/>
        <v>0.25800571005320005</v>
      </c>
      <c r="J122" s="37" t="str">
        <f t="shared" si="12"/>
        <v>HIGH</v>
      </c>
      <c r="K122" s="1"/>
      <c r="L122" s="5" t="s">
        <v>675</v>
      </c>
      <c r="M122" s="1">
        <f t="shared" si="13"/>
        <v>1</v>
      </c>
      <c r="N122" s="1">
        <f t="shared" si="14"/>
        <v>0</v>
      </c>
    </row>
    <row r="123" spans="1:14" s="43" customFormat="1" x14ac:dyDescent="0.2">
      <c r="A123" s="33" t="s">
        <v>251</v>
      </c>
      <c r="B123" s="33" t="s">
        <v>252</v>
      </c>
      <c r="C123" s="56">
        <v>228.44</v>
      </c>
      <c r="D123" s="115">
        <v>29</v>
      </c>
      <c r="E123" s="120">
        <f t="shared" si="8"/>
        <v>0.12694799509718088</v>
      </c>
      <c r="F123" s="35">
        <v>805812.58</v>
      </c>
      <c r="G123" s="123">
        <f t="shared" si="9"/>
        <v>27786.640689655171</v>
      </c>
      <c r="H123" s="36">
        <f t="shared" si="10"/>
        <v>3527.4583260374716</v>
      </c>
      <c r="I123" s="34">
        <f t="shared" si="15"/>
        <v>3.6172649573168236E-2</v>
      </c>
      <c r="J123" s="37" t="str">
        <f t="shared" si="12"/>
        <v xml:space="preserve"> </v>
      </c>
      <c r="K123" s="1"/>
      <c r="L123" s="5" t="s">
        <v>675</v>
      </c>
      <c r="M123" s="1">
        <f t="shared" si="13"/>
        <v>0</v>
      </c>
      <c r="N123" s="1">
        <f t="shared" si="14"/>
        <v>0</v>
      </c>
    </row>
    <row r="124" spans="1:14" s="43" customFormat="1" x14ac:dyDescent="0.2">
      <c r="A124" s="33" t="s">
        <v>253</v>
      </c>
      <c r="B124" s="33" t="s">
        <v>254</v>
      </c>
      <c r="C124" s="56">
        <v>45</v>
      </c>
      <c r="D124" s="115" t="s">
        <v>719</v>
      </c>
      <c r="E124" s="115" t="s">
        <v>719</v>
      </c>
      <c r="F124" s="35">
        <v>82834.91</v>
      </c>
      <c r="G124" s="115" t="s">
        <v>719</v>
      </c>
      <c r="H124" s="36">
        <f t="shared" si="10"/>
        <v>1840.7757777777779</v>
      </c>
      <c r="I124" s="34">
        <f t="shared" si="15"/>
        <v>-0.45928163038775816</v>
      </c>
      <c r="J124" s="37" t="str">
        <f t="shared" si="12"/>
        <v>low</v>
      </c>
      <c r="K124" s="1"/>
      <c r="L124" s="5" t="s">
        <v>675</v>
      </c>
      <c r="M124" s="1">
        <f t="shared" si="13"/>
        <v>0</v>
      </c>
      <c r="N124" s="1">
        <f t="shared" si="14"/>
        <v>1</v>
      </c>
    </row>
    <row r="125" spans="1:14" s="43" customFormat="1" x14ac:dyDescent="0.2">
      <c r="A125" s="33" t="s">
        <v>255</v>
      </c>
      <c r="B125" s="33" t="s">
        <v>256</v>
      </c>
      <c r="C125" s="56">
        <v>749.2</v>
      </c>
      <c r="D125" s="115">
        <v>142</v>
      </c>
      <c r="E125" s="120">
        <f t="shared" si="8"/>
        <v>0.18953550453817405</v>
      </c>
      <c r="F125" s="35">
        <v>2553962.77</v>
      </c>
      <c r="G125" s="123">
        <f t="shared" si="9"/>
        <v>17985.653309859154</v>
      </c>
      <c r="H125" s="36">
        <f t="shared" si="10"/>
        <v>3408.9198745328349</v>
      </c>
      <c r="I125" s="34">
        <f t="shared" si="15"/>
        <v>1.3525921779513617E-3</v>
      </c>
      <c r="J125" s="37" t="str">
        <f t="shared" si="12"/>
        <v xml:space="preserve"> </v>
      </c>
      <c r="K125" s="1"/>
      <c r="L125" s="5" t="s">
        <v>675</v>
      </c>
      <c r="M125" s="1">
        <f t="shared" si="13"/>
        <v>0</v>
      </c>
      <c r="N125" s="1">
        <f t="shared" si="14"/>
        <v>0</v>
      </c>
    </row>
    <row r="126" spans="1:14" s="43" customFormat="1" x14ac:dyDescent="0.2">
      <c r="A126" s="33" t="s">
        <v>257</v>
      </c>
      <c r="B126" s="33" t="s">
        <v>258</v>
      </c>
      <c r="C126" s="56">
        <v>128.87</v>
      </c>
      <c r="D126" s="115">
        <v>16</v>
      </c>
      <c r="E126" s="120">
        <f t="shared" si="8"/>
        <v>0.12415612632885853</v>
      </c>
      <c r="F126" s="35">
        <v>444081.6</v>
      </c>
      <c r="G126" s="123">
        <f t="shared" si="9"/>
        <v>27755.1</v>
      </c>
      <c r="H126" s="36">
        <f t="shared" si="10"/>
        <v>3445.9657018701014</v>
      </c>
      <c r="I126" s="34">
        <f t="shared" si="15"/>
        <v>1.2234612465574779E-2</v>
      </c>
      <c r="J126" s="37" t="str">
        <f t="shared" si="12"/>
        <v xml:space="preserve"> </v>
      </c>
      <c r="K126" s="1"/>
      <c r="L126" s="5" t="s">
        <v>676</v>
      </c>
      <c r="M126" s="1">
        <f t="shared" si="13"/>
        <v>0</v>
      </c>
      <c r="N126" s="1">
        <f t="shared" si="14"/>
        <v>0</v>
      </c>
    </row>
    <row r="127" spans="1:14" s="43" customFormat="1" x14ac:dyDescent="0.2">
      <c r="A127" s="33" t="s">
        <v>259</v>
      </c>
      <c r="B127" s="33" t="s">
        <v>260</v>
      </c>
      <c r="C127" s="56">
        <v>676.70999999999992</v>
      </c>
      <c r="D127" s="115">
        <v>107</v>
      </c>
      <c r="E127" s="120">
        <f t="shared" si="8"/>
        <v>0.15811795303749024</v>
      </c>
      <c r="F127" s="35">
        <v>2185377.62</v>
      </c>
      <c r="G127" s="123">
        <f t="shared" si="9"/>
        <v>20424.089906542056</v>
      </c>
      <c r="H127" s="36">
        <f t="shared" si="10"/>
        <v>3229.4152886760953</v>
      </c>
      <c r="I127" s="34">
        <f t="shared" si="15"/>
        <v>-5.1375952044610762E-2</v>
      </c>
      <c r="J127" s="37" t="str">
        <f t="shared" si="12"/>
        <v xml:space="preserve"> </v>
      </c>
      <c r="K127" s="1"/>
      <c r="L127" s="5" t="s">
        <v>676</v>
      </c>
      <c r="M127" s="1">
        <f t="shared" si="13"/>
        <v>0</v>
      </c>
      <c r="N127" s="1">
        <f t="shared" si="14"/>
        <v>0</v>
      </c>
    </row>
    <row r="128" spans="1:14" s="43" customFormat="1" x14ac:dyDescent="0.2">
      <c r="A128" s="33" t="s">
        <v>261</v>
      </c>
      <c r="B128" s="33" t="s">
        <v>262</v>
      </c>
      <c r="C128" s="56">
        <v>671.69</v>
      </c>
      <c r="D128" s="115">
        <v>57</v>
      </c>
      <c r="E128" s="120">
        <f t="shared" si="8"/>
        <v>8.4860575563131799E-2</v>
      </c>
      <c r="F128" s="35">
        <v>1527488.84</v>
      </c>
      <c r="G128" s="123">
        <f t="shared" si="9"/>
        <v>26798.049824561404</v>
      </c>
      <c r="H128" s="36">
        <f t="shared" si="10"/>
        <v>2274.0979320817637</v>
      </c>
      <c r="I128" s="34">
        <f t="shared" si="15"/>
        <v>-0.33199548743613072</v>
      </c>
      <c r="J128" s="37" t="str">
        <f t="shared" si="12"/>
        <v>low</v>
      </c>
      <c r="K128" s="1"/>
      <c r="L128" s="5" t="s">
        <v>676</v>
      </c>
      <c r="M128" s="1">
        <f t="shared" si="13"/>
        <v>0</v>
      </c>
      <c r="N128" s="1">
        <f t="shared" si="14"/>
        <v>1</v>
      </c>
    </row>
    <row r="129" spans="1:14" s="43" customFormat="1" x14ac:dyDescent="0.2">
      <c r="A129" s="33" t="s">
        <v>263</v>
      </c>
      <c r="B129" s="33" t="s">
        <v>264</v>
      </c>
      <c r="C129" s="56">
        <v>224.78</v>
      </c>
      <c r="D129" s="115">
        <v>34</v>
      </c>
      <c r="E129" s="120">
        <f t="shared" si="8"/>
        <v>0.15125900880861287</v>
      </c>
      <c r="F129" s="35">
        <v>740698.07000000007</v>
      </c>
      <c r="G129" s="123">
        <f t="shared" si="9"/>
        <v>21785.237352941178</v>
      </c>
      <c r="H129" s="36">
        <f t="shared" si="10"/>
        <v>3295.2134086662518</v>
      </c>
      <c r="I129" s="34">
        <f t="shared" si="15"/>
        <v>-3.2048094412988282E-2</v>
      </c>
      <c r="J129" s="37" t="str">
        <f t="shared" si="12"/>
        <v xml:space="preserve"> </v>
      </c>
      <c r="K129" s="1"/>
      <c r="L129" s="5" t="s">
        <v>677</v>
      </c>
      <c r="M129" s="1">
        <f t="shared" si="13"/>
        <v>0</v>
      </c>
      <c r="N129" s="1">
        <f t="shared" si="14"/>
        <v>0</v>
      </c>
    </row>
    <row r="130" spans="1:14" s="43" customFormat="1" x14ac:dyDescent="0.2">
      <c r="A130" s="33" t="s">
        <v>265</v>
      </c>
      <c r="B130" s="33" t="s">
        <v>266</v>
      </c>
      <c r="C130" s="56">
        <v>119.27</v>
      </c>
      <c r="D130" s="115">
        <v>25</v>
      </c>
      <c r="E130" s="120">
        <f t="shared" si="8"/>
        <v>0.20960845141276097</v>
      </c>
      <c r="F130" s="35">
        <v>564065.92999999993</v>
      </c>
      <c r="G130" s="123">
        <f t="shared" si="9"/>
        <v>22562.637199999997</v>
      </c>
      <c r="H130" s="36">
        <f t="shared" si="10"/>
        <v>4729.3194432799528</v>
      </c>
      <c r="I130" s="34">
        <f t="shared" si="15"/>
        <v>0.38921314025163434</v>
      </c>
      <c r="J130" s="37" t="str">
        <f t="shared" si="12"/>
        <v>HIGH</v>
      </c>
      <c r="K130" s="1"/>
      <c r="L130" s="5" t="s">
        <v>677</v>
      </c>
      <c r="M130" s="1">
        <f t="shared" si="13"/>
        <v>1</v>
      </c>
      <c r="N130" s="1">
        <f t="shared" si="14"/>
        <v>0</v>
      </c>
    </row>
    <row r="131" spans="1:14" s="43" customFormat="1" x14ac:dyDescent="0.2">
      <c r="A131" s="33" t="s">
        <v>267</v>
      </c>
      <c r="B131" s="33" t="s">
        <v>268</v>
      </c>
      <c r="C131" s="56">
        <v>389.87</v>
      </c>
      <c r="D131" s="115">
        <v>56</v>
      </c>
      <c r="E131" s="120">
        <f t="shared" si="8"/>
        <v>0.14363762279734271</v>
      </c>
      <c r="F131" s="35">
        <v>1251026.33</v>
      </c>
      <c r="G131" s="123">
        <f t="shared" si="9"/>
        <v>22339.755892857145</v>
      </c>
      <c r="H131" s="36">
        <f t="shared" si="10"/>
        <v>3208.8294303229281</v>
      </c>
      <c r="I131" s="34">
        <f t="shared" si="15"/>
        <v>-5.7422941525986371E-2</v>
      </c>
      <c r="J131" s="37" t="str">
        <f t="shared" si="12"/>
        <v xml:space="preserve"> </v>
      </c>
      <c r="K131" s="1"/>
      <c r="L131" s="5" t="s">
        <v>677</v>
      </c>
      <c r="M131" s="1">
        <f t="shared" si="13"/>
        <v>0</v>
      </c>
      <c r="N131" s="1">
        <f t="shared" si="14"/>
        <v>0</v>
      </c>
    </row>
    <row r="132" spans="1:14" s="43" customFormat="1" x14ac:dyDescent="0.2">
      <c r="A132" s="33" t="s">
        <v>269</v>
      </c>
      <c r="B132" s="33" t="s">
        <v>270</v>
      </c>
      <c r="C132" s="56">
        <v>292.82</v>
      </c>
      <c r="D132" s="115">
        <v>59</v>
      </c>
      <c r="E132" s="120">
        <f t="shared" si="8"/>
        <v>0.20148896933269586</v>
      </c>
      <c r="F132" s="35">
        <v>1100787.26</v>
      </c>
      <c r="G132" s="123">
        <f t="shared" si="9"/>
        <v>18657.411186440677</v>
      </c>
      <c r="H132" s="36">
        <f t="shared" si="10"/>
        <v>3759.2625503722425</v>
      </c>
      <c r="I132" s="34">
        <f t="shared" si="15"/>
        <v>0.10426394225784352</v>
      </c>
      <c r="J132" s="37" t="str">
        <f t="shared" si="12"/>
        <v xml:space="preserve"> </v>
      </c>
      <c r="K132" s="1"/>
      <c r="L132" s="38" t="s">
        <v>677</v>
      </c>
      <c r="M132" s="1">
        <f t="shared" si="13"/>
        <v>0</v>
      </c>
      <c r="N132" s="1">
        <f t="shared" si="14"/>
        <v>0</v>
      </c>
    </row>
    <row r="133" spans="1:14" s="43" customFormat="1" x14ac:dyDescent="0.2">
      <c r="A133" s="33" t="s">
        <v>271</v>
      </c>
      <c r="B133" s="33" t="s">
        <v>272</v>
      </c>
      <c r="C133" s="56">
        <v>296</v>
      </c>
      <c r="D133" s="115">
        <v>53</v>
      </c>
      <c r="E133" s="120">
        <f t="shared" si="8"/>
        <v>0.17905405405405406</v>
      </c>
      <c r="F133" s="35">
        <v>1012350.6499999999</v>
      </c>
      <c r="G133" s="123">
        <f t="shared" si="9"/>
        <v>19100.955660377356</v>
      </c>
      <c r="H133" s="36">
        <f t="shared" si="10"/>
        <v>3420.1035472972972</v>
      </c>
      <c r="I133" s="34">
        <f t="shared" si="15"/>
        <v>4.6377382432571945E-3</v>
      </c>
      <c r="J133" s="37" t="str">
        <f t="shared" si="12"/>
        <v xml:space="preserve"> </v>
      </c>
      <c r="K133" s="1"/>
      <c r="L133" s="5" t="s">
        <v>677</v>
      </c>
      <c r="M133" s="1">
        <f t="shared" si="13"/>
        <v>0</v>
      </c>
      <c r="N133" s="1">
        <f t="shared" si="14"/>
        <v>0</v>
      </c>
    </row>
    <row r="134" spans="1:14" s="43" customFormat="1" x14ac:dyDescent="0.2">
      <c r="A134" s="33" t="s">
        <v>273</v>
      </c>
      <c r="B134" s="33" t="s">
        <v>274</v>
      </c>
      <c r="C134" s="56">
        <v>75</v>
      </c>
      <c r="D134" s="115">
        <v>12</v>
      </c>
      <c r="E134" s="120">
        <f t="shared" si="8"/>
        <v>0.16</v>
      </c>
      <c r="F134" s="35">
        <v>197068.95</v>
      </c>
      <c r="G134" s="123">
        <f t="shared" si="9"/>
        <v>16422.412500000002</v>
      </c>
      <c r="H134" s="36">
        <f t="shared" si="10"/>
        <v>2627.5860000000002</v>
      </c>
      <c r="I134" s="34">
        <f t="shared" si="15"/>
        <v>-0.22816019469185334</v>
      </c>
      <c r="J134" s="37" t="str">
        <f t="shared" si="12"/>
        <v>low</v>
      </c>
      <c r="K134" s="1"/>
      <c r="L134" s="5" t="s">
        <v>678</v>
      </c>
      <c r="M134" s="1">
        <f t="shared" si="13"/>
        <v>0</v>
      </c>
      <c r="N134" s="1">
        <f t="shared" si="14"/>
        <v>1</v>
      </c>
    </row>
    <row r="135" spans="1:14" s="43" customFormat="1" x14ac:dyDescent="0.2">
      <c r="A135" s="33" t="s">
        <v>275</v>
      </c>
      <c r="B135" s="33" t="s">
        <v>276</v>
      </c>
      <c r="C135" s="56">
        <v>59.2</v>
      </c>
      <c r="D135" s="115" t="s">
        <v>719</v>
      </c>
      <c r="E135" s="115" t="s">
        <v>719</v>
      </c>
      <c r="F135" s="35">
        <v>132384.85</v>
      </c>
      <c r="G135" s="115" t="s">
        <v>719</v>
      </c>
      <c r="H135" s="36">
        <f t="shared" si="10"/>
        <v>2236.2305743243242</v>
      </c>
      <c r="I135" s="34">
        <f t="shared" si="15"/>
        <v>-0.34311882803812666</v>
      </c>
      <c r="J135" s="37" t="str">
        <f t="shared" si="12"/>
        <v>low</v>
      </c>
      <c r="K135" s="1"/>
      <c r="L135" s="5" t="s">
        <v>678</v>
      </c>
      <c r="M135" s="1">
        <f t="shared" si="13"/>
        <v>0</v>
      </c>
      <c r="N135" s="1">
        <f t="shared" si="14"/>
        <v>1</v>
      </c>
    </row>
    <row r="136" spans="1:14" s="43" customFormat="1" x14ac:dyDescent="0.2">
      <c r="A136" s="33" t="s">
        <v>277</v>
      </c>
      <c r="B136" s="33" t="s">
        <v>278</v>
      </c>
      <c r="C136" s="56">
        <v>286.39999999999998</v>
      </c>
      <c r="D136" s="115">
        <v>39</v>
      </c>
      <c r="E136" s="120">
        <f t="shared" si="8"/>
        <v>0.13617318435754192</v>
      </c>
      <c r="F136" s="35">
        <v>528263.14</v>
      </c>
      <c r="G136" s="123">
        <f t="shared" si="9"/>
        <v>13545.208717948719</v>
      </c>
      <c r="H136" s="36">
        <f t="shared" si="10"/>
        <v>1844.4942039106147</v>
      </c>
      <c r="I136" s="34">
        <f t="shared" si="15"/>
        <v>-0.45818936193206483</v>
      </c>
      <c r="J136" s="37" t="str">
        <f t="shared" si="12"/>
        <v>low</v>
      </c>
      <c r="K136" s="1"/>
      <c r="L136" s="5" t="s">
        <v>678</v>
      </c>
      <c r="M136" s="1">
        <f t="shared" si="13"/>
        <v>0</v>
      </c>
      <c r="N136" s="1">
        <f t="shared" si="14"/>
        <v>1</v>
      </c>
    </row>
    <row r="137" spans="1:14" s="43" customFormat="1" x14ac:dyDescent="0.2">
      <c r="A137" s="33" t="s">
        <v>279</v>
      </c>
      <c r="B137" s="33" t="s">
        <v>280</v>
      </c>
      <c r="C137" s="56">
        <v>433.33000000000004</v>
      </c>
      <c r="D137" s="115">
        <v>78</v>
      </c>
      <c r="E137" s="120">
        <f t="shared" si="8"/>
        <v>0.18000138462603557</v>
      </c>
      <c r="F137" s="35">
        <v>1076037.8599999999</v>
      </c>
      <c r="G137" s="123">
        <f t="shared" si="9"/>
        <v>13795.357179487179</v>
      </c>
      <c r="H137" s="36">
        <f t="shared" si="10"/>
        <v>2483.1833937184128</v>
      </c>
      <c r="I137" s="34">
        <f t="shared" si="15"/>
        <v>-0.27057771385901641</v>
      </c>
      <c r="J137" s="37" t="str">
        <f t="shared" si="12"/>
        <v>low</v>
      </c>
      <c r="K137" s="1"/>
      <c r="L137" s="5" t="s">
        <v>678</v>
      </c>
      <c r="M137" s="1">
        <f t="shared" si="13"/>
        <v>0</v>
      </c>
      <c r="N137" s="1">
        <f t="shared" si="14"/>
        <v>1</v>
      </c>
    </row>
    <row r="138" spans="1:14" s="43" customFormat="1" x14ac:dyDescent="0.2">
      <c r="A138" s="33" t="s">
        <v>281</v>
      </c>
      <c r="B138" s="33" t="s">
        <v>282</v>
      </c>
      <c r="C138" s="56">
        <v>157.33000000000001</v>
      </c>
      <c r="D138" s="115">
        <v>34</v>
      </c>
      <c r="E138" s="120">
        <f t="shared" si="8"/>
        <v>0.21610627343799654</v>
      </c>
      <c r="F138" s="35">
        <v>479123.16</v>
      </c>
      <c r="G138" s="123">
        <f t="shared" si="9"/>
        <v>14091.857647058823</v>
      </c>
      <c r="H138" s="36">
        <f t="shared" si="10"/>
        <v>3045.3388419246166</v>
      </c>
      <c r="I138" s="34">
        <f t="shared" ref="I138:I169" si="16">+H138/$H$278-1</f>
        <v>-0.10544745677270595</v>
      </c>
      <c r="J138" s="37" t="str">
        <f t="shared" si="12"/>
        <v xml:space="preserve"> </v>
      </c>
      <c r="K138" s="1"/>
      <c r="L138" s="5" t="s">
        <v>679</v>
      </c>
      <c r="M138" s="1">
        <f t="shared" si="13"/>
        <v>0</v>
      </c>
      <c r="N138" s="1">
        <f t="shared" si="14"/>
        <v>0</v>
      </c>
    </row>
    <row r="139" spans="1:14" s="43" customFormat="1" x14ac:dyDescent="0.2">
      <c r="A139" s="33" t="s">
        <v>283</v>
      </c>
      <c r="B139" s="33" t="s">
        <v>284</v>
      </c>
      <c r="C139" s="56">
        <v>117.05</v>
      </c>
      <c r="D139" s="115">
        <v>18</v>
      </c>
      <c r="E139" s="120">
        <f t="shared" ref="E139:E202" si="17">+D139/C139</f>
        <v>0.15378043571123451</v>
      </c>
      <c r="F139" s="35">
        <v>526659.72</v>
      </c>
      <c r="G139" s="123">
        <f t="shared" ref="G139:G202" si="18">IF(D139&gt;0,+F139/D139,"n/a")</f>
        <v>29258.873333333333</v>
      </c>
      <c r="H139" s="36">
        <f t="shared" ref="H139:H202" si="19">+F139/C139</f>
        <v>4499.4422896198203</v>
      </c>
      <c r="I139" s="34">
        <f t="shared" si="16"/>
        <v>0.32168791461645907</v>
      </c>
      <c r="J139" s="37" t="str">
        <f t="shared" ref="J139:J202" si="20">IF(I139&lt;-0.2,"low", IF(I139&gt;0.2, "HIGH", " "))</f>
        <v>HIGH</v>
      </c>
      <c r="K139" s="1"/>
      <c r="L139" s="5" t="s">
        <v>679</v>
      </c>
      <c r="M139" s="1">
        <f t="shared" ref="M139:M202" si="21">IF(I139&gt;0.2,1,0)</f>
        <v>1</v>
      </c>
      <c r="N139" s="1">
        <f t="shared" ref="N139:N202" si="22">IF(I139&lt;-0.2,1,0)</f>
        <v>0</v>
      </c>
    </row>
    <row r="140" spans="1:14" s="43" customFormat="1" x14ac:dyDescent="0.2">
      <c r="A140" s="33" t="s">
        <v>285</v>
      </c>
      <c r="B140" s="33" t="s">
        <v>286</v>
      </c>
      <c r="C140" s="56">
        <v>487.93999999999994</v>
      </c>
      <c r="D140" s="115">
        <v>105</v>
      </c>
      <c r="E140" s="120">
        <f t="shared" si="17"/>
        <v>0.21519039226134362</v>
      </c>
      <c r="F140" s="35">
        <v>2075027.12</v>
      </c>
      <c r="G140" s="123">
        <f t="shared" si="18"/>
        <v>19762.163047619048</v>
      </c>
      <c r="H140" s="36">
        <f t="shared" si="19"/>
        <v>4252.6276181497733</v>
      </c>
      <c r="I140" s="34">
        <f t="shared" si="16"/>
        <v>0.24918738067593904</v>
      </c>
      <c r="J140" s="37" t="str">
        <f t="shared" si="20"/>
        <v>HIGH</v>
      </c>
      <c r="K140" s="1"/>
      <c r="L140" s="5" t="s">
        <v>679</v>
      </c>
      <c r="M140" s="1">
        <f t="shared" si="21"/>
        <v>1</v>
      </c>
      <c r="N140" s="1">
        <f t="shared" si="22"/>
        <v>0</v>
      </c>
    </row>
    <row r="141" spans="1:14" s="43" customFormat="1" x14ac:dyDescent="0.2">
      <c r="A141" s="33" t="s">
        <v>287</v>
      </c>
      <c r="B141" s="33" t="s">
        <v>288</v>
      </c>
      <c r="C141" s="56">
        <v>154</v>
      </c>
      <c r="D141" s="115">
        <v>24</v>
      </c>
      <c r="E141" s="120">
        <f t="shared" si="17"/>
        <v>0.15584415584415584</v>
      </c>
      <c r="F141" s="35">
        <v>490128.64000000001</v>
      </c>
      <c r="G141" s="123">
        <f t="shared" si="18"/>
        <v>20422.026666666668</v>
      </c>
      <c r="H141" s="36">
        <f t="shared" si="19"/>
        <v>3182.6535064935065</v>
      </c>
      <c r="I141" s="34">
        <f t="shared" si="16"/>
        <v>-6.5111983845538068E-2</v>
      </c>
      <c r="J141" s="37" t="str">
        <f t="shared" si="20"/>
        <v xml:space="preserve"> </v>
      </c>
      <c r="K141" s="1"/>
      <c r="L141" s="5" t="s">
        <v>680</v>
      </c>
      <c r="M141" s="1">
        <f t="shared" si="21"/>
        <v>0</v>
      </c>
      <c r="N141" s="1">
        <f t="shared" si="22"/>
        <v>0</v>
      </c>
    </row>
    <row r="142" spans="1:14" s="43" customFormat="1" x14ac:dyDescent="0.2">
      <c r="A142" s="33" t="s">
        <v>289</v>
      </c>
      <c r="B142" s="33" t="s">
        <v>290</v>
      </c>
      <c r="C142" s="56">
        <v>287.25</v>
      </c>
      <c r="D142" s="115">
        <v>48</v>
      </c>
      <c r="E142" s="120">
        <f t="shared" si="17"/>
        <v>0.16710182767624021</v>
      </c>
      <c r="F142" s="35">
        <v>1051995.49</v>
      </c>
      <c r="G142" s="123">
        <f t="shared" si="18"/>
        <v>21916.572708333333</v>
      </c>
      <c r="H142" s="36">
        <f t="shared" si="19"/>
        <v>3662.2993559617057</v>
      </c>
      <c r="I142" s="34">
        <f t="shared" si="16"/>
        <v>7.5781505109874026E-2</v>
      </c>
      <c r="J142" s="37" t="str">
        <f t="shared" si="20"/>
        <v xml:space="preserve"> </v>
      </c>
      <c r="K142" s="1"/>
      <c r="L142" s="5" t="s">
        <v>680</v>
      </c>
      <c r="M142" s="1">
        <f t="shared" si="21"/>
        <v>0</v>
      </c>
      <c r="N142" s="1">
        <f t="shared" si="22"/>
        <v>0</v>
      </c>
    </row>
    <row r="143" spans="1:14" s="43" customFormat="1" x14ac:dyDescent="0.2">
      <c r="A143" s="33" t="s">
        <v>291</v>
      </c>
      <c r="B143" s="33" t="s">
        <v>292</v>
      </c>
      <c r="C143" s="56">
        <v>223.5</v>
      </c>
      <c r="D143" s="115">
        <v>39</v>
      </c>
      <c r="E143" s="120">
        <f t="shared" si="17"/>
        <v>0.17449664429530201</v>
      </c>
      <c r="F143" s="35">
        <v>769858.18</v>
      </c>
      <c r="G143" s="123">
        <f t="shared" si="18"/>
        <v>19739.953333333335</v>
      </c>
      <c r="H143" s="36">
        <f t="shared" si="19"/>
        <v>3444.5556152125282</v>
      </c>
      <c r="I143" s="34">
        <f t="shared" si="16"/>
        <v>1.1820406798757732E-2</v>
      </c>
      <c r="J143" s="37" t="str">
        <f t="shared" si="20"/>
        <v xml:space="preserve"> </v>
      </c>
      <c r="K143" s="1"/>
      <c r="L143" s="5" t="s">
        <v>680</v>
      </c>
      <c r="M143" s="1">
        <f t="shared" si="21"/>
        <v>0</v>
      </c>
      <c r="N143" s="1">
        <f t="shared" si="22"/>
        <v>0</v>
      </c>
    </row>
    <row r="144" spans="1:14" s="43" customFormat="1" x14ac:dyDescent="0.2">
      <c r="A144" s="33" t="s">
        <v>293</v>
      </c>
      <c r="B144" s="33" t="s">
        <v>294</v>
      </c>
      <c r="C144" s="56">
        <v>173.8</v>
      </c>
      <c r="D144" s="115">
        <v>27</v>
      </c>
      <c r="E144" s="120">
        <f t="shared" si="17"/>
        <v>0.15535097813578824</v>
      </c>
      <c r="F144" s="35">
        <v>572058.62</v>
      </c>
      <c r="G144" s="123">
        <f t="shared" si="18"/>
        <v>21187.356296296297</v>
      </c>
      <c r="H144" s="36">
        <f t="shared" si="19"/>
        <v>3291.4765247410814</v>
      </c>
      <c r="I144" s="34">
        <f t="shared" si="16"/>
        <v>-3.3145784749769924E-2</v>
      </c>
      <c r="J144" s="37" t="str">
        <f t="shared" si="20"/>
        <v xml:space="preserve"> </v>
      </c>
      <c r="K144" s="1"/>
      <c r="L144" s="5" t="s">
        <v>680</v>
      </c>
      <c r="M144" s="1">
        <f t="shared" si="21"/>
        <v>0</v>
      </c>
      <c r="N144" s="1">
        <f t="shared" si="22"/>
        <v>0</v>
      </c>
    </row>
    <row r="145" spans="1:14" s="43" customFormat="1" x14ac:dyDescent="0.2">
      <c r="A145" s="33" t="s">
        <v>295</v>
      </c>
      <c r="B145" s="33" t="s">
        <v>296</v>
      </c>
      <c r="C145" s="56">
        <v>160.13</v>
      </c>
      <c r="D145" s="115">
        <v>27</v>
      </c>
      <c r="E145" s="120">
        <f t="shared" si="17"/>
        <v>0.16861300193592707</v>
      </c>
      <c r="F145" s="35">
        <v>601083.72</v>
      </c>
      <c r="G145" s="123">
        <f t="shared" si="18"/>
        <v>22262.36</v>
      </c>
      <c r="H145" s="36">
        <f t="shared" si="19"/>
        <v>3753.723349778305</v>
      </c>
      <c r="I145" s="34">
        <f t="shared" si="16"/>
        <v>0.10263683071592355</v>
      </c>
      <c r="J145" s="37" t="str">
        <f t="shared" si="20"/>
        <v xml:space="preserve"> </v>
      </c>
      <c r="K145" s="1"/>
      <c r="L145" s="5" t="s">
        <v>680</v>
      </c>
      <c r="M145" s="1">
        <f t="shared" si="21"/>
        <v>0</v>
      </c>
      <c r="N145" s="1">
        <f t="shared" si="22"/>
        <v>0</v>
      </c>
    </row>
    <row r="146" spans="1:14" s="43" customFormat="1" x14ac:dyDescent="0.2">
      <c r="A146" s="33" t="s">
        <v>297</v>
      </c>
      <c r="B146" s="33" t="s">
        <v>298</v>
      </c>
      <c r="C146" s="56">
        <v>76.55</v>
      </c>
      <c r="D146" s="115">
        <v>24</v>
      </c>
      <c r="E146" s="120">
        <f t="shared" si="17"/>
        <v>0.31352057478772044</v>
      </c>
      <c r="F146" s="35">
        <v>347070.05000000005</v>
      </c>
      <c r="G146" s="123">
        <f t="shared" si="18"/>
        <v>14461.252083333335</v>
      </c>
      <c r="H146" s="36">
        <f t="shared" si="19"/>
        <v>4533.9000653167868</v>
      </c>
      <c r="I146" s="34">
        <f t="shared" si="16"/>
        <v>0.33180970811257993</v>
      </c>
      <c r="J146" s="37" t="str">
        <f t="shared" si="20"/>
        <v>HIGH</v>
      </c>
      <c r="K146" s="1"/>
      <c r="L146" s="5" t="s">
        <v>681</v>
      </c>
      <c r="M146" s="1">
        <f t="shared" si="21"/>
        <v>1</v>
      </c>
      <c r="N146" s="1">
        <f t="shared" si="22"/>
        <v>0</v>
      </c>
    </row>
    <row r="147" spans="1:14" s="43" customFormat="1" x14ac:dyDescent="0.2">
      <c r="A147" s="33" t="s">
        <v>299</v>
      </c>
      <c r="B147" s="33" t="s">
        <v>300</v>
      </c>
      <c r="C147" s="56">
        <v>103.55000000000001</v>
      </c>
      <c r="D147" s="115">
        <v>30</v>
      </c>
      <c r="E147" s="120">
        <f t="shared" si="17"/>
        <v>0.28971511347175277</v>
      </c>
      <c r="F147" s="35">
        <v>327762.2</v>
      </c>
      <c r="G147" s="123">
        <f t="shared" si="18"/>
        <v>10925.406666666668</v>
      </c>
      <c r="H147" s="36">
        <f t="shared" si="19"/>
        <v>3165.2554321583775</v>
      </c>
      <c r="I147" s="34">
        <f t="shared" si="16"/>
        <v>-7.0222578249512946E-2</v>
      </c>
      <c r="J147" s="37" t="str">
        <f t="shared" si="20"/>
        <v xml:space="preserve"> </v>
      </c>
      <c r="K147" s="1"/>
      <c r="L147" s="5" t="s">
        <v>681</v>
      </c>
      <c r="M147" s="1">
        <f t="shared" si="21"/>
        <v>0</v>
      </c>
      <c r="N147" s="1">
        <f t="shared" si="22"/>
        <v>0</v>
      </c>
    </row>
    <row r="148" spans="1:14" s="43" customFormat="1" x14ac:dyDescent="0.2">
      <c r="A148" s="33" t="s">
        <v>301</v>
      </c>
      <c r="B148" s="33" t="s">
        <v>302</v>
      </c>
      <c r="C148" s="56">
        <v>155.28</v>
      </c>
      <c r="D148" s="115">
        <v>25</v>
      </c>
      <c r="E148" s="120">
        <f t="shared" si="17"/>
        <v>0.16099948480164863</v>
      </c>
      <c r="F148" s="35">
        <v>390361.98</v>
      </c>
      <c r="G148" s="123">
        <f t="shared" si="18"/>
        <v>15614.4792</v>
      </c>
      <c r="H148" s="36">
        <f t="shared" si="19"/>
        <v>2513.9231066460584</v>
      </c>
      <c r="I148" s="34">
        <f t="shared" si="16"/>
        <v>-0.26154808208243441</v>
      </c>
      <c r="J148" s="37" t="str">
        <f t="shared" si="20"/>
        <v>low</v>
      </c>
      <c r="K148" s="1"/>
      <c r="L148" s="5" t="s">
        <v>681</v>
      </c>
      <c r="M148" s="1">
        <f t="shared" si="21"/>
        <v>0</v>
      </c>
      <c r="N148" s="1">
        <f t="shared" si="22"/>
        <v>1</v>
      </c>
    </row>
    <row r="149" spans="1:14" s="43" customFormat="1" x14ac:dyDescent="0.2">
      <c r="A149" s="33" t="s">
        <v>303</v>
      </c>
      <c r="B149" s="33" t="s">
        <v>304</v>
      </c>
      <c r="C149" s="56">
        <v>323.64999999999998</v>
      </c>
      <c r="D149" s="115">
        <v>76</v>
      </c>
      <c r="E149" s="120">
        <f t="shared" si="17"/>
        <v>0.23482156650702921</v>
      </c>
      <c r="F149" s="35">
        <v>816287.45</v>
      </c>
      <c r="G149" s="123">
        <f t="shared" si="18"/>
        <v>10740.624342105262</v>
      </c>
      <c r="H149" s="36">
        <f t="shared" si="19"/>
        <v>2522.1302332766877</v>
      </c>
      <c r="I149" s="34">
        <f t="shared" si="16"/>
        <v>-0.25913728105794864</v>
      </c>
      <c r="J149" s="37" t="str">
        <f t="shared" si="20"/>
        <v>low</v>
      </c>
      <c r="K149" s="1"/>
      <c r="L149" s="5" t="s">
        <v>681</v>
      </c>
      <c r="M149" s="1">
        <f t="shared" si="21"/>
        <v>0</v>
      </c>
      <c r="N149" s="1">
        <f t="shared" si="22"/>
        <v>1</v>
      </c>
    </row>
    <row r="150" spans="1:14" s="43" customFormat="1" x14ac:dyDescent="0.2">
      <c r="A150" s="33" t="s">
        <v>305</v>
      </c>
      <c r="B150" s="33" t="s">
        <v>306</v>
      </c>
      <c r="C150" s="56">
        <v>45</v>
      </c>
      <c r="D150" s="115">
        <v>12</v>
      </c>
      <c r="E150" s="120">
        <f t="shared" si="17"/>
        <v>0.26666666666666666</v>
      </c>
      <c r="F150" s="35">
        <v>171926.18</v>
      </c>
      <c r="G150" s="123">
        <f t="shared" si="18"/>
        <v>14327.181666666665</v>
      </c>
      <c r="H150" s="36">
        <f t="shared" si="19"/>
        <v>3820.5817777777775</v>
      </c>
      <c r="I150" s="34">
        <f t="shared" si="16"/>
        <v>0.12227614834446987</v>
      </c>
      <c r="J150" s="37" t="str">
        <f t="shared" si="20"/>
        <v xml:space="preserve"> </v>
      </c>
      <c r="K150" s="1"/>
      <c r="L150" s="5" t="s">
        <v>681</v>
      </c>
      <c r="M150" s="1">
        <f t="shared" si="21"/>
        <v>0</v>
      </c>
      <c r="N150" s="1">
        <f t="shared" si="22"/>
        <v>0</v>
      </c>
    </row>
    <row r="151" spans="1:14" s="43" customFormat="1" x14ac:dyDescent="0.2">
      <c r="A151" s="33" t="s">
        <v>307</v>
      </c>
      <c r="B151" s="33" t="s">
        <v>308</v>
      </c>
      <c r="C151" s="56">
        <v>54</v>
      </c>
      <c r="D151" s="115">
        <v>14</v>
      </c>
      <c r="E151" s="120">
        <f t="shared" si="17"/>
        <v>0.25925925925925924</v>
      </c>
      <c r="F151" s="35">
        <v>118951.37</v>
      </c>
      <c r="G151" s="123">
        <f t="shared" si="18"/>
        <v>8496.5264285714275</v>
      </c>
      <c r="H151" s="36">
        <f t="shared" si="19"/>
        <v>2202.803148148148</v>
      </c>
      <c r="I151" s="34">
        <f t="shared" si="16"/>
        <v>-0.35293796168847036</v>
      </c>
      <c r="J151" s="37" t="str">
        <f t="shared" si="20"/>
        <v>low</v>
      </c>
      <c r="K151" s="1"/>
      <c r="L151" s="5" t="s">
        <v>681</v>
      </c>
      <c r="M151" s="1">
        <f t="shared" si="21"/>
        <v>0</v>
      </c>
      <c r="N151" s="1">
        <f t="shared" si="22"/>
        <v>1</v>
      </c>
    </row>
    <row r="152" spans="1:14" s="43" customFormat="1" x14ac:dyDescent="0.2">
      <c r="A152" s="33" t="s">
        <v>309</v>
      </c>
      <c r="B152" s="33" t="s">
        <v>310</v>
      </c>
      <c r="C152" s="56">
        <v>101.35</v>
      </c>
      <c r="D152" s="115">
        <v>22</v>
      </c>
      <c r="E152" s="120">
        <f t="shared" si="17"/>
        <v>0.21706956092747903</v>
      </c>
      <c r="F152" s="35">
        <v>300926.76</v>
      </c>
      <c r="G152" s="123">
        <f t="shared" si="18"/>
        <v>13678.489090909092</v>
      </c>
      <c r="H152" s="36">
        <f t="shared" si="19"/>
        <v>2969.1836211149484</v>
      </c>
      <c r="I152" s="34">
        <f t="shared" si="16"/>
        <v>-0.12781765923341826</v>
      </c>
      <c r="J152" s="37" t="str">
        <f t="shared" si="20"/>
        <v xml:space="preserve"> </v>
      </c>
      <c r="K152" s="1"/>
      <c r="L152" s="5" t="s">
        <v>681</v>
      </c>
      <c r="M152" s="1">
        <f t="shared" si="21"/>
        <v>0</v>
      </c>
      <c r="N152" s="1">
        <f t="shared" si="22"/>
        <v>0</v>
      </c>
    </row>
    <row r="153" spans="1:14" s="43" customFormat="1" x14ac:dyDescent="0.2">
      <c r="A153" s="33" t="s">
        <v>311</v>
      </c>
      <c r="B153" s="33" t="s">
        <v>312</v>
      </c>
      <c r="C153" s="56">
        <v>30.2</v>
      </c>
      <c r="D153" s="115" t="s">
        <v>719</v>
      </c>
      <c r="E153" s="115" t="s">
        <v>719</v>
      </c>
      <c r="F153" s="35">
        <v>45794.61</v>
      </c>
      <c r="G153" s="115" t="s">
        <v>719</v>
      </c>
      <c r="H153" s="36">
        <f t="shared" si="19"/>
        <v>1516.3778145695364</v>
      </c>
      <c r="I153" s="34">
        <f t="shared" si="16"/>
        <v>-0.55457185524243791</v>
      </c>
      <c r="J153" s="37" t="str">
        <f t="shared" si="20"/>
        <v>low</v>
      </c>
      <c r="K153" s="1"/>
      <c r="L153" s="5" t="s">
        <v>681</v>
      </c>
      <c r="M153" s="1">
        <f t="shared" si="21"/>
        <v>0</v>
      </c>
      <c r="N153" s="1">
        <f t="shared" si="22"/>
        <v>1</v>
      </c>
    </row>
    <row r="154" spans="1:14" s="43" customFormat="1" x14ac:dyDescent="0.2">
      <c r="A154" s="33" t="s">
        <v>313</v>
      </c>
      <c r="B154" s="33" t="s">
        <v>314</v>
      </c>
      <c r="C154" s="56">
        <v>312.64</v>
      </c>
      <c r="D154" s="115">
        <v>63</v>
      </c>
      <c r="E154" s="120">
        <f t="shared" si="17"/>
        <v>0.20150972364380759</v>
      </c>
      <c r="F154" s="35">
        <v>1369100.08</v>
      </c>
      <c r="G154" s="123">
        <f t="shared" si="18"/>
        <v>21731.747301587304</v>
      </c>
      <c r="H154" s="36">
        <f t="shared" si="19"/>
        <v>4379.1583930399183</v>
      </c>
      <c r="I154" s="34">
        <f t="shared" si="16"/>
        <v>0.28635514175272148</v>
      </c>
      <c r="J154" s="37" t="str">
        <f t="shared" si="20"/>
        <v>HIGH</v>
      </c>
      <c r="K154" s="1"/>
      <c r="L154" s="5" t="s">
        <v>681</v>
      </c>
      <c r="M154" s="1">
        <f t="shared" si="21"/>
        <v>1</v>
      </c>
      <c r="N154" s="1">
        <f t="shared" si="22"/>
        <v>0</v>
      </c>
    </row>
    <row r="155" spans="1:14" s="43" customFormat="1" x14ac:dyDescent="0.2">
      <c r="A155" s="33" t="s">
        <v>315</v>
      </c>
      <c r="B155" s="33" t="s">
        <v>316</v>
      </c>
      <c r="C155" s="56">
        <v>136.57</v>
      </c>
      <c r="D155" s="115">
        <v>33</v>
      </c>
      <c r="E155" s="120">
        <f t="shared" si="17"/>
        <v>0.24163432671889876</v>
      </c>
      <c r="F155" s="35">
        <v>757684.7300000001</v>
      </c>
      <c r="G155" s="123">
        <f t="shared" si="18"/>
        <v>22960.143333333337</v>
      </c>
      <c r="H155" s="36">
        <f t="shared" si="19"/>
        <v>5547.9587757194122</v>
      </c>
      <c r="I155" s="34">
        <f t="shared" si="16"/>
        <v>0.62968421254676121</v>
      </c>
      <c r="J155" s="37" t="str">
        <f t="shared" si="20"/>
        <v>HIGH</v>
      </c>
      <c r="K155" s="1"/>
      <c r="L155" s="5" t="s">
        <v>681</v>
      </c>
      <c r="M155" s="1">
        <f t="shared" si="21"/>
        <v>1</v>
      </c>
      <c r="N155" s="1">
        <f t="shared" si="22"/>
        <v>0</v>
      </c>
    </row>
    <row r="156" spans="1:14" s="43" customFormat="1" x14ac:dyDescent="0.2">
      <c r="A156" s="33" t="s">
        <v>317</v>
      </c>
      <c r="B156" s="33" t="s">
        <v>318</v>
      </c>
      <c r="C156" s="56">
        <v>166</v>
      </c>
      <c r="D156" s="115">
        <v>39</v>
      </c>
      <c r="E156" s="120">
        <f t="shared" si="17"/>
        <v>0.23493975903614459</v>
      </c>
      <c r="F156" s="35">
        <v>517953.62</v>
      </c>
      <c r="G156" s="123">
        <f t="shared" si="18"/>
        <v>13280.862051282051</v>
      </c>
      <c r="H156" s="36">
        <f t="shared" si="19"/>
        <v>3120.2025301204817</v>
      </c>
      <c r="I156" s="34">
        <f t="shared" si="16"/>
        <v>-8.3456635341268015E-2</v>
      </c>
      <c r="J156" s="37" t="str">
        <f t="shared" si="20"/>
        <v xml:space="preserve"> </v>
      </c>
      <c r="K156" s="1"/>
      <c r="L156" s="5" t="s">
        <v>681</v>
      </c>
      <c r="M156" s="1">
        <f t="shared" si="21"/>
        <v>0</v>
      </c>
      <c r="N156" s="1">
        <f t="shared" si="22"/>
        <v>0</v>
      </c>
    </row>
    <row r="157" spans="1:14" s="43" customFormat="1" x14ac:dyDescent="0.2">
      <c r="A157" s="33" t="s">
        <v>319</v>
      </c>
      <c r="B157" s="33" t="s">
        <v>320</v>
      </c>
      <c r="C157" s="56">
        <v>36</v>
      </c>
      <c r="D157" s="115" t="s">
        <v>719</v>
      </c>
      <c r="E157" s="115" t="s">
        <v>719</v>
      </c>
      <c r="F157" s="35">
        <v>80407.63</v>
      </c>
      <c r="G157" s="115" t="s">
        <v>719</v>
      </c>
      <c r="H157" s="36">
        <f t="shared" si="19"/>
        <v>2233.5452777777778</v>
      </c>
      <c r="I157" s="34">
        <f t="shared" si="16"/>
        <v>-0.34390762001817254</v>
      </c>
      <c r="J157" s="37" t="str">
        <f t="shared" si="20"/>
        <v>low</v>
      </c>
      <c r="K157" s="1"/>
      <c r="L157" s="5" t="s">
        <v>681</v>
      </c>
      <c r="M157" s="1">
        <f t="shared" si="21"/>
        <v>0</v>
      </c>
      <c r="N157" s="1">
        <f t="shared" si="22"/>
        <v>1</v>
      </c>
    </row>
    <row r="158" spans="1:14" s="43" customFormat="1" x14ac:dyDescent="0.2">
      <c r="A158" s="33" t="s">
        <v>321</v>
      </c>
      <c r="B158" s="33" t="s">
        <v>322</v>
      </c>
      <c r="C158" s="56">
        <v>216</v>
      </c>
      <c r="D158" s="115">
        <v>47</v>
      </c>
      <c r="E158" s="120">
        <f t="shared" si="17"/>
        <v>0.21759259259259259</v>
      </c>
      <c r="F158" s="35">
        <v>895629.16999999993</v>
      </c>
      <c r="G158" s="123">
        <f t="shared" si="18"/>
        <v>19055.939787234041</v>
      </c>
      <c r="H158" s="36">
        <f t="shared" si="19"/>
        <v>4146.431342592592</v>
      </c>
      <c r="I158" s="34">
        <f t="shared" si="16"/>
        <v>0.21799277366764125</v>
      </c>
      <c r="J158" s="37" t="str">
        <f t="shared" si="20"/>
        <v>HIGH</v>
      </c>
      <c r="K158" s="1"/>
      <c r="L158" s="5" t="s">
        <v>681</v>
      </c>
      <c r="M158" s="1">
        <f t="shared" si="21"/>
        <v>1</v>
      </c>
      <c r="N158" s="1">
        <f t="shared" si="22"/>
        <v>0</v>
      </c>
    </row>
    <row r="159" spans="1:14" s="43" customFormat="1" x14ac:dyDescent="0.2">
      <c r="A159" s="33" t="s">
        <v>323</v>
      </c>
      <c r="B159" s="33" t="s">
        <v>324</v>
      </c>
      <c r="C159" s="56">
        <v>767.38000000000011</v>
      </c>
      <c r="D159" s="115">
        <v>155</v>
      </c>
      <c r="E159" s="120">
        <f t="shared" si="17"/>
        <v>0.20198597826370243</v>
      </c>
      <c r="F159" s="35">
        <v>2116693.69</v>
      </c>
      <c r="G159" s="123">
        <f t="shared" si="18"/>
        <v>13656.088322580645</v>
      </c>
      <c r="H159" s="36">
        <f t="shared" si="19"/>
        <v>2758.3383590919748</v>
      </c>
      <c r="I159" s="34">
        <f t="shared" si="16"/>
        <v>-0.18975236507747328</v>
      </c>
      <c r="J159" s="37" t="str">
        <f t="shared" si="20"/>
        <v xml:space="preserve"> </v>
      </c>
      <c r="K159" s="1"/>
      <c r="L159" s="5" t="s">
        <v>681</v>
      </c>
      <c r="M159" s="1">
        <f t="shared" si="21"/>
        <v>0</v>
      </c>
      <c r="N159" s="1">
        <f t="shared" si="22"/>
        <v>0</v>
      </c>
    </row>
    <row r="160" spans="1:14" s="43" customFormat="1" x14ac:dyDescent="0.2">
      <c r="A160" s="33" t="s">
        <v>325</v>
      </c>
      <c r="B160" s="33" t="s">
        <v>326</v>
      </c>
      <c r="C160" s="56">
        <v>169</v>
      </c>
      <c r="D160" s="115">
        <v>25</v>
      </c>
      <c r="E160" s="120">
        <f t="shared" si="17"/>
        <v>0.14792899408284024</v>
      </c>
      <c r="F160" s="35">
        <v>693911.37</v>
      </c>
      <c r="G160" s="123">
        <f t="shared" si="18"/>
        <v>27756.4548</v>
      </c>
      <c r="H160" s="36">
        <f t="shared" si="19"/>
        <v>4105.9844378698226</v>
      </c>
      <c r="I160" s="34">
        <f t="shared" si="16"/>
        <v>0.20611170447845417</v>
      </c>
      <c r="J160" s="37" t="str">
        <f t="shared" si="20"/>
        <v>HIGH</v>
      </c>
      <c r="K160" s="1"/>
      <c r="L160" s="5" t="s">
        <v>682</v>
      </c>
      <c r="M160" s="1">
        <f t="shared" si="21"/>
        <v>1</v>
      </c>
      <c r="N160" s="1">
        <f t="shared" si="22"/>
        <v>0</v>
      </c>
    </row>
    <row r="161" spans="1:14" s="43" customFormat="1" x14ac:dyDescent="0.2">
      <c r="A161" s="33" t="s">
        <v>327</v>
      </c>
      <c r="B161" s="33" t="s">
        <v>328</v>
      </c>
      <c r="C161" s="56">
        <v>116</v>
      </c>
      <c r="D161" s="115">
        <v>16</v>
      </c>
      <c r="E161" s="120">
        <f t="shared" si="17"/>
        <v>0.13793103448275862</v>
      </c>
      <c r="F161" s="35">
        <v>331987.95</v>
      </c>
      <c r="G161" s="123">
        <f t="shared" si="18"/>
        <v>20749.246875000001</v>
      </c>
      <c r="H161" s="36">
        <f t="shared" si="19"/>
        <v>2861.9650862068966</v>
      </c>
      <c r="I161" s="34">
        <f t="shared" si="16"/>
        <v>-0.159312549641898</v>
      </c>
      <c r="J161" s="37" t="str">
        <f t="shared" si="20"/>
        <v xml:space="preserve"> </v>
      </c>
      <c r="K161" s="1"/>
      <c r="L161" s="5" t="s">
        <v>682</v>
      </c>
      <c r="M161" s="1">
        <f t="shared" si="21"/>
        <v>0</v>
      </c>
      <c r="N161" s="1">
        <f t="shared" si="22"/>
        <v>0</v>
      </c>
    </row>
    <row r="162" spans="1:14" s="43" customFormat="1" x14ac:dyDescent="0.2">
      <c r="A162" s="33" t="s">
        <v>329</v>
      </c>
      <c r="B162" s="33" t="s">
        <v>330</v>
      </c>
      <c r="C162" s="56">
        <v>171.45</v>
      </c>
      <c r="D162" s="115">
        <v>22</v>
      </c>
      <c r="E162" s="120">
        <f t="shared" si="17"/>
        <v>0.12831729367162439</v>
      </c>
      <c r="F162" s="35">
        <v>514642.12</v>
      </c>
      <c r="G162" s="123">
        <f t="shared" si="18"/>
        <v>23392.823636363635</v>
      </c>
      <c r="H162" s="36">
        <f t="shared" si="19"/>
        <v>3001.703820355789</v>
      </c>
      <c r="I162" s="34">
        <f t="shared" si="16"/>
        <v>-0.11826501880580431</v>
      </c>
      <c r="J162" s="37" t="str">
        <f t="shared" si="20"/>
        <v xml:space="preserve"> </v>
      </c>
      <c r="K162" s="1"/>
      <c r="L162" s="5" t="s">
        <v>682</v>
      </c>
      <c r="M162" s="1">
        <f t="shared" si="21"/>
        <v>0</v>
      </c>
      <c r="N162" s="1">
        <f t="shared" si="22"/>
        <v>0</v>
      </c>
    </row>
    <row r="163" spans="1:14" s="43" customFormat="1" x14ac:dyDescent="0.2">
      <c r="A163" s="33" t="s">
        <v>331</v>
      </c>
      <c r="B163" s="33" t="s">
        <v>332</v>
      </c>
      <c r="C163" s="56">
        <v>156</v>
      </c>
      <c r="D163" s="115">
        <v>17</v>
      </c>
      <c r="E163" s="120">
        <f t="shared" si="17"/>
        <v>0.10897435897435898</v>
      </c>
      <c r="F163" s="35">
        <v>457408.42</v>
      </c>
      <c r="G163" s="123">
        <f t="shared" si="18"/>
        <v>26906.377647058824</v>
      </c>
      <c r="H163" s="36">
        <f t="shared" si="19"/>
        <v>2932.1052564102565</v>
      </c>
      <c r="I163" s="34">
        <f t="shared" si="16"/>
        <v>-0.13870923720453465</v>
      </c>
      <c r="J163" s="37" t="str">
        <f t="shared" si="20"/>
        <v xml:space="preserve"> </v>
      </c>
      <c r="K163" s="1"/>
      <c r="L163" s="5" t="s">
        <v>682</v>
      </c>
      <c r="M163" s="1">
        <f t="shared" si="21"/>
        <v>0</v>
      </c>
      <c r="N163" s="1">
        <f t="shared" si="22"/>
        <v>0</v>
      </c>
    </row>
    <row r="164" spans="1:14" s="43" customFormat="1" x14ac:dyDescent="0.2">
      <c r="A164" s="33" t="s">
        <v>333</v>
      </c>
      <c r="B164" s="33" t="s">
        <v>334</v>
      </c>
      <c r="C164" s="56">
        <v>63.279999999999994</v>
      </c>
      <c r="D164" s="115" t="s">
        <v>719</v>
      </c>
      <c r="E164" s="115" t="s">
        <v>719</v>
      </c>
      <c r="F164" s="35">
        <v>231484.7</v>
      </c>
      <c r="G164" s="115" t="s">
        <v>719</v>
      </c>
      <c r="H164" s="36">
        <f t="shared" si="19"/>
        <v>3658.1020859671307</v>
      </c>
      <c r="I164" s="34">
        <f t="shared" si="16"/>
        <v>7.4548578744975336E-2</v>
      </c>
      <c r="J164" s="37" t="str">
        <f t="shared" si="20"/>
        <v xml:space="preserve"> </v>
      </c>
      <c r="K164" s="1"/>
      <c r="L164" s="5" t="s">
        <v>682</v>
      </c>
      <c r="M164" s="1">
        <f t="shared" si="21"/>
        <v>0</v>
      </c>
      <c r="N164" s="1">
        <f t="shared" si="22"/>
        <v>0</v>
      </c>
    </row>
    <row r="165" spans="1:14" s="43" customFormat="1" x14ac:dyDescent="0.2">
      <c r="A165" s="33" t="s">
        <v>335</v>
      </c>
      <c r="B165" s="33" t="s">
        <v>336</v>
      </c>
      <c r="C165" s="56">
        <v>701.41000000000008</v>
      </c>
      <c r="D165" s="115">
        <v>94</v>
      </c>
      <c r="E165" s="120">
        <f t="shared" si="17"/>
        <v>0.13401576823826292</v>
      </c>
      <c r="F165" s="35">
        <v>2305453.98</v>
      </c>
      <c r="G165" s="123">
        <f t="shared" si="18"/>
        <v>24526.106170212766</v>
      </c>
      <c r="H165" s="36">
        <f t="shared" si="19"/>
        <v>3286.8849602942641</v>
      </c>
      <c r="I165" s="34">
        <f t="shared" si="16"/>
        <v>-3.4494533071876665E-2</v>
      </c>
      <c r="J165" s="37" t="str">
        <f t="shared" si="20"/>
        <v xml:space="preserve"> </v>
      </c>
      <c r="K165" s="1"/>
      <c r="L165" s="5" t="s">
        <v>682</v>
      </c>
      <c r="M165" s="1">
        <f t="shared" si="21"/>
        <v>0</v>
      </c>
      <c r="N165" s="1">
        <f t="shared" si="22"/>
        <v>0</v>
      </c>
    </row>
    <row r="166" spans="1:14" s="43" customFormat="1" x14ac:dyDescent="0.2">
      <c r="A166" s="33" t="s">
        <v>337</v>
      </c>
      <c r="B166" s="33" t="s">
        <v>338</v>
      </c>
      <c r="C166" s="56">
        <v>151.9</v>
      </c>
      <c r="D166" s="115">
        <v>23</v>
      </c>
      <c r="E166" s="120">
        <f t="shared" si="17"/>
        <v>0.15141540487162605</v>
      </c>
      <c r="F166" s="35">
        <v>377432.62</v>
      </c>
      <c r="G166" s="123">
        <f t="shared" si="18"/>
        <v>16410.113913043479</v>
      </c>
      <c r="H166" s="36">
        <f t="shared" si="19"/>
        <v>2484.744042132982</v>
      </c>
      <c r="I166" s="34">
        <f t="shared" si="16"/>
        <v>-0.27011928145434705</v>
      </c>
      <c r="J166" s="37" t="str">
        <f t="shared" si="20"/>
        <v>low</v>
      </c>
      <c r="K166" s="1"/>
      <c r="L166" s="5" t="s">
        <v>683</v>
      </c>
      <c r="M166" s="1">
        <f t="shared" si="21"/>
        <v>0</v>
      </c>
      <c r="N166" s="1">
        <f t="shared" si="22"/>
        <v>1</v>
      </c>
    </row>
    <row r="167" spans="1:14" s="43" customFormat="1" x14ac:dyDescent="0.2">
      <c r="A167" s="33" t="s">
        <v>339</v>
      </c>
      <c r="B167" s="33" t="s">
        <v>340</v>
      </c>
      <c r="C167" s="56">
        <v>63</v>
      </c>
      <c r="D167" s="115" t="s">
        <v>719</v>
      </c>
      <c r="E167" s="115" t="s">
        <v>719</v>
      </c>
      <c r="F167" s="35">
        <v>129939.7</v>
      </c>
      <c r="G167" s="115" t="s">
        <v>719</v>
      </c>
      <c r="H167" s="36">
        <f t="shared" si="19"/>
        <v>2062.5349206349206</v>
      </c>
      <c r="I167" s="34">
        <f t="shared" si="16"/>
        <v>-0.39414102846334598</v>
      </c>
      <c r="J167" s="37" t="str">
        <f t="shared" si="20"/>
        <v>low</v>
      </c>
      <c r="K167" s="1"/>
      <c r="L167" s="5" t="s">
        <v>683</v>
      </c>
      <c r="M167" s="1">
        <f t="shared" si="21"/>
        <v>0</v>
      </c>
      <c r="N167" s="1">
        <f t="shared" si="22"/>
        <v>1</v>
      </c>
    </row>
    <row r="168" spans="1:14" s="43" customFormat="1" x14ac:dyDescent="0.2">
      <c r="A168" s="33" t="s">
        <v>405</v>
      </c>
      <c r="B168" s="33" t="s">
        <v>406</v>
      </c>
      <c r="C168" s="56">
        <v>64.09</v>
      </c>
      <c r="D168" s="115" t="s">
        <v>719</v>
      </c>
      <c r="E168" s="115" t="s">
        <v>719</v>
      </c>
      <c r="F168" s="35">
        <v>344232.97</v>
      </c>
      <c r="G168" s="115" t="s">
        <v>719</v>
      </c>
      <c r="H168" s="36">
        <f>+F168/C168</f>
        <v>5371.0870650647521</v>
      </c>
      <c r="I168" s="34">
        <f t="shared" si="16"/>
        <v>0.57772906180527772</v>
      </c>
      <c r="J168" s="37" t="str">
        <f>IF(I168&lt;-0.2,"low", IF(I168&gt;0.2, "HIGH", " "))</f>
        <v>HIGH</v>
      </c>
      <c r="K168" s="1"/>
      <c r="L168" s="5" t="s">
        <v>683</v>
      </c>
      <c r="M168" s="1">
        <f>IF(I168&gt;0.2,1,0)</f>
        <v>1</v>
      </c>
      <c r="N168" s="1">
        <f>IF(I168&lt;-0.2,1,0)</f>
        <v>0</v>
      </c>
    </row>
    <row r="169" spans="1:14" s="43" customFormat="1" x14ac:dyDescent="0.2">
      <c r="A169" s="33" t="s">
        <v>341</v>
      </c>
      <c r="B169" s="33" t="s">
        <v>342</v>
      </c>
      <c r="C169" s="56">
        <v>124.31</v>
      </c>
      <c r="D169" s="115">
        <v>14</v>
      </c>
      <c r="E169" s="120">
        <f t="shared" si="17"/>
        <v>0.11262167162738315</v>
      </c>
      <c r="F169" s="35">
        <v>189017.68</v>
      </c>
      <c r="G169" s="123">
        <f t="shared" si="18"/>
        <v>13501.262857142856</v>
      </c>
      <c r="H169" s="36">
        <f t="shared" si="19"/>
        <v>1520.5347920521276</v>
      </c>
      <c r="I169" s="34">
        <f t="shared" si="16"/>
        <v>-0.55335076459465937</v>
      </c>
      <c r="J169" s="37" t="str">
        <f t="shared" si="20"/>
        <v>low</v>
      </c>
      <c r="K169" s="1"/>
      <c r="L169" s="5" t="s">
        <v>683</v>
      </c>
      <c r="M169" s="1">
        <f t="shared" si="21"/>
        <v>0</v>
      </c>
      <c r="N169" s="1">
        <f t="shared" si="22"/>
        <v>1</v>
      </c>
    </row>
    <row r="170" spans="1:14" s="43" customFormat="1" x14ac:dyDescent="0.2">
      <c r="A170" s="33" t="s">
        <v>343</v>
      </c>
      <c r="B170" s="33" t="s">
        <v>344</v>
      </c>
      <c r="C170" s="56">
        <v>348.33000000000004</v>
      </c>
      <c r="D170" s="115">
        <v>53</v>
      </c>
      <c r="E170" s="120">
        <f t="shared" si="17"/>
        <v>0.15215456607240258</v>
      </c>
      <c r="F170" s="35">
        <v>1285225.95</v>
      </c>
      <c r="G170" s="123">
        <f t="shared" si="18"/>
        <v>24249.546226415092</v>
      </c>
      <c r="H170" s="36">
        <f t="shared" si="19"/>
        <v>3689.6791835328563</v>
      </c>
      <c r="I170" s="34">
        <f t="shared" ref="I170:I201" si="23">+H170/$H$278-1</f>
        <v>8.3824187930488625E-2</v>
      </c>
      <c r="J170" s="37" t="str">
        <f t="shared" si="20"/>
        <v xml:space="preserve"> </v>
      </c>
      <c r="K170" s="1"/>
      <c r="L170" s="5" t="s">
        <v>683</v>
      </c>
      <c r="M170" s="1">
        <f t="shared" si="21"/>
        <v>0</v>
      </c>
      <c r="N170" s="1">
        <f t="shared" si="22"/>
        <v>0</v>
      </c>
    </row>
    <row r="171" spans="1:14" s="43" customFormat="1" x14ac:dyDescent="0.2">
      <c r="A171" s="33" t="s">
        <v>345</v>
      </c>
      <c r="B171" s="33" t="s">
        <v>346</v>
      </c>
      <c r="C171" s="56">
        <v>82</v>
      </c>
      <c r="D171" s="115">
        <v>22</v>
      </c>
      <c r="E171" s="120">
        <f t="shared" si="17"/>
        <v>0.26829268292682928</v>
      </c>
      <c r="F171" s="35">
        <v>344139.96</v>
      </c>
      <c r="G171" s="123">
        <f t="shared" si="18"/>
        <v>15642.725454545456</v>
      </c>
      <c r="H171" s="36">
        <f t="shared" si="19"/>
        <v>4196.8287804878055</v>
      </c>
      <c r="I171" s="34">
        <f t="shared" si="23"/>
        <v>0.23279676054117115</v>
      </c>
      <c r="J171" s="37" t="str">
        <f t="shared" si="20"/>
        <v>HIGH</v>
      </c>
      <c r="K171" s="1"/>
      <c r="L171" s="5" t="s">
        <v>684</v>
      </c>
      <c r="M171" s="1">
        <f t="shared" si="21"/>
        <v>1</v>
      </c>
      <c r="N171" s="1">
        <f t="shared" si="22"/>
        <v>0</v>
      </c>
    </row>
    <row r="172" spans="1:14" s="43" customFormat="1" x14ac:dyDescent="0.2">
      <c r="A172" s="33" t="s">
        <v>347</v>
      </c>
      <c r="B172" s="33" t="s">
        <v>348</v>
      </c>
      <c r="C172" s="56">
        <v>154.91999999999999</v>
      </c>
      <c r="D172" s="115">
        <v>30</v>
      </c>
      <c r="E172" s="120">
        <f t="shared" si="17"/>
        <v>0.19364833462432224</v>
      </c>
      <c r="F172" s="35">
        <v>499640.95</v>
      </c>
      <c r="G172" s="123">
        <f t="shared" si="18"/>
        <v>16654.698333333334</v>
      </c>
      <c r="H172" s="36">
        <f t="shared" si="19"/>
        <v>3225.1545959204755</v>
      </c>
      <c r="I172" s="34">
        <f t="shared" si="23"/>
        <v>-5.2627508517729238E-2</v>
      </c>
      <c r="J172" s="37" t="str">
        <f t="shared" si="20"/>
        <v xml:space="preserve"> </v>
      </c>
      <c r="K172" s="1"/>
      <c r="L172" s="5" t="s">
        <v>684</v>
      </c>
      <c r="M172" s="1">
        <f t="shared" si="21"/>
        <v>0</v>
      </c>
      <c r="N172" s="1">
        <f t="shared" si="22"/>
        <v>0</v>
      </c>
    </row>
    <row r="173" spans="1:14" s="43" customFormat="1" x14ac:dyDescent="0.2">
      <c r="A173" s="33" t="s">
        <v>349</v>
      </c>
      <c r="B173" s="33" t="s">
        <v>350</v>
      </c>
      <c r="C173" s="56">
        <v>100</v>
      </c>
      <c r="D173" s="115">
        <v>18</v>
      </c>
      <c r="E173" s="120">
        <f t="shared" si="17"/>
        <v>0.18</v>
      </c>
      <c r="F173" s="35">
        <v>245770.48</v>
      </c>
      <c r="G173" s="123">
        <f t="shared" si="18"/>
        <v>13653.915555555555</v>
      </c>
      <c r="H173" s="36">
        <f t="shared" si="19"/>
        <v>2457.7048</v>
      </c>
      <c r="I173" s="34">
        <f t="shared" si="23"/>
        <v>-0.2780619190630117</v>
      </c>
      <c r="J173" s="37" t="str">
        <f t="shared" si="20"/>
        <v>low</v>
      </c>
      <c r="K173" s="1"/>
      <c r="L173" s="5" t="s">
        <v>684</v>
      </c>
      <c r="M173" s="1">
        <f t="shared" si="21"/>
        <v>0</v>
      </c>
      <c r="N173" s="1">
        <f t="shared" si="22"/>
        <v>1</v>
      </c>
    </row>
    <row r="174" spans="1:14" s="43" customFormat="1" x14ac:dyDescent="0.2">
      <c r="A174" s="33" t="s">
        <v>351</v>
      </c>
      <c r="B174" s="33" t="s">
        <v>352</v>
      </c>
      <c r="C174" s="56">
        <v>119.15999999999998</v>
      </c>
      <c r="D174" s="115">
        <v>19</v>
      </c>
      <c r="E174" s="120">
        <f t="shared" si="17"/>
        <v>0.15944947969117157</v>
      </c>
      <c r="F174" s="35">
        <v>311350.13</v>
      </c>
      <c r="G174" s="123">
        <f t="shared" si="18"/>
        <v>16386.84894736842</v>
      </c>
      <c r="H174" s="36">
        <f t="shared" si="19"/>
        <v>2612.8745384357171</v>
      </c>
      <c r="I174" s="34">
        <f t="shared" si="23"/>
        <v>-0.23248161048169802</v>
      </c>
      <c r="J174" s="37" t="str">
        <f t="shared" si="20"/>
        <v>low</v>
      </c>
      <c r="K174" s="1"/>
      <c r="L174" s="5" t="s">
        <v>684</v>
      </c>
      <c r="M174" s="1">
        <f t="shared" si="21"/>
        <v>0</v>
      </c>
      <c r="N174" s="1">
        <f t="shared" si="22"/>
        <v>1</v>
      </c>
    </row>
    <row r="175" spans="1:14" s="43" customFormat="1" x14ac:dyDescent="0.2">
      <c r="A175" s="33" t="s">
        <v>353</v>
      </c>
      <c r="B175" s="33" t="s">
        <v>354</v>
      </c>
      <c r="C175" s="56">
        <v>124</v>
      </c>
      <c r="D175" s="115">
        <v>25</v>
      </c>
      <c r="E175" s="120">
        <f t="shared" si="17"/>
        <v>0.20161290322580644</v>
      </c>
      <c r="F175" s="35">
        <v>327898.27</v>
      </c>
      <c r="G175" s="123">
        <f t="shared" si="18"/>
        <v>13115.9308</v>
      </c>
      <c r="H175" s="36">
        <f t="shared" si="19"/>
        <v>2644.3408870967742</v>
      </c>
      <c r="I175" s="34">
        <f t="shared" si="23"/>
        <v>-0.22323853321446163</v>
      </c>
      <c r="J175" s="37" t="str">
        <f t="shared" si="20"/>
        <v>low</v>
      </c>
      <c r="K175" s="1"/>
      <c r="L175" s="5" t="s">
        <v>684</v>
      </c>
      <c r="M175" s="1">
        <f t="shared" si="21"/>
        <v>0</v>
      </c>
      <c r="N175" s="1">
        <f t="shared" si="22"/>
        <v>1</v>
      </c>
    </row>
    <row r="176" spans="1:14" s="43" customFormat="1" x14ac:dyDescent="0.2">
      <c r="A176" s="33" t="s">
        <v>355</v>
      </c>
      <c r="B176" s="33" t="s">
        <v>356</v>
      </c>
      <c r="C176" s="56">
        <v>92.300000000000011</v>
      </c>
      <c r="D176" s="115">
        <v>18</v>
      </c>
      <c r="E176" s="120">
        <f t="shared" si="17"/>
        <v>0.1950162513542795</v>
      </c>
      <c r="F176" s="35">
        <v>393171.47</v>
      </c>
      <c r="G176" s="123">
        <f t="shared" si="18"/>
        <v>21842.859444444442</v>
      </c>
      <c r="H176" s="36">
        <f t="shared" si="19"/>
        <v>4259.7125677139757</v>
      </c>
      <c r="I176" s="34">
        <f t="shared" si="23"/>
        <v>0.25126854798778031</v>
      </c>
      <c r="J176" s="37" t="str">
        <f t="shared" si="20"/>
        <v>HIGH</v>
      </c>
      <c r="K176" s="1"/>
      <c r="L176" s="5" t="s">
        <v>684</v>
      </c>
      <c r="M176" s="1">
        <f t="shared" si="21"/>
        <v>1</v>
      </c>
      <c r="N176" s="1">
        <f t="shared" si="22"/>
        <v>0</v>
      </c>
    </row>
    <row r="177" spans="1:14" s="43" customFormat="1" x14ac:dyDescent="0.2">
      <c r="A177" s="33" t="s">
        <v>357</v>
      </c>
      <c r="B177" s="33" t="s">
        <v>358</v>
      </c>
      <c r="C177" s="56">
        <v>23.7</v>
      </c>
      <c r="D177" s="115" t="s">
        <v>719</v>
      </c>
      <c r="E177" s="115" t="s">
        <v>719</v>
      </c>
      <c r="F177" s="35">
        <v>33526.639999999999</v>
      </c>
      <c r="G177" s="115" t="s">
        <v>719</v>
      </c>
      <c r="H177" s="36">
        <f t="shared" si="19"/>
        <v>1414.6261603375528</v>
      </c>
      <c r="I177" s="34">
        <f t="shared" si="23"/>
        <v>-0.58446087771104438</v>
      </c>
      <c r="J177" s="37" t="str">
        <f t="shared" si="20"/>
        <v>low</v>
      </c>
      <c r="K177" s="1"/>
      <c r="L177" s="5" t="s">
        <v>684</v>
      </c>
      <c r="M177" s="1">
        <f t="shared" si="21"/>
        <v>0</v>
      </c>
      <c r="N177" s="1">
        <f t="shared" si="22"/>
        <v>1</v>
      </c>
    </row>
    <row r="178" spans="1:14" s="43" customFormat="1" x14ac:dyDescent="0.2">
      <c r="A178" s="33" t="s">
        <v>359</v>
      </c>
      <c r="B178" s="33" t="s">
        <v>360</v>
      </c>
      <c r="C178" s="56">
        <v>318.13</v>
      </c>
      <c r="D178" s="115">
        <v>48</v>
      </c>
      <c r="E178" s="120">
        <f t="shared" si="17"/>
        <v>0.15088171502216075</v>
      </c>
      <c r="F178" s="35">
        <v>934050.37</v>
      </c>
      <c r="G178" s="123">
        <f t="shared" si="18"/>
        <v>19459.382708333334</v>
      </c>
      <c r="H178" s="36">
        <f t="shared" si="19"/>
        <v>2936.0650363059126</v>
      </c>
      <c r="I178" s="34">
        <f t="shared" si="23"/>
        <v>-0.13754607232858918</v>
      </c>
      <c r="J178" s="37" t="str">
        <f t="shared" si="20"/>
        <v xml:space="preserve"> </v>
      </c>
      <c r="K178" s="1"/>
      <c r="L178" s="5" t="s">
        <v>684</v>
      </c>
      <c r="M178" s="1">
        <f t="shared" si="21"/>
        <v>0</v>
      </c>
      <c r="N178" s="1">
        <f t="shared" si="22"/>
        <v>0</v>
      </c>
    </row>
    <row r="179" spans="1:14" s="43" customFormat="1" x14ac:dyDescent="0.2">
      <c r="A179" s="33" t="s">
        <v>361</v>
      </c>
      <c r="B179" s="33" t="s">
        <v>362</v>
      </c>
      <c r="C179" s="56">
        <v>136</v>
      </c>
      <c r="D179" s="115">
        <v>15</v>
      </c>
      <c r="E179" s="120">
        <f t="shared" si="17"/>
        <v>0.11029411764705882</v>
      </c>
      <c r="F179" s="35">
        <v>599945.83000000007</v>
      </c>
      <c r="G179" s="123">
        <f t="shared" si="18"/>
        <v>39996.388666666673</v>
      </c>
      <c r="H179" s="36">
        <f t="shared" si="19"/>
        <v>4411.3663970588241</v>
      </c>
      <c r="I179" s="34">
        <f t="shared" si="23"/>
        <v>0.29581607644765295</v>
      </c>
      <c r="J179" s="37" t="str">
        <f t="shared" si="20"/>
        <v>HIGH</v>
      </c>
      <c r="K179" s="1"/>
      <c r="L179" s="5" t="s">
        <v>685</v>
      </c>
      <c r="M179" s="1">
        <f t="shared" si="21"/>
        <v>1</v>
      </c>
      <c r="N179" s="1">
        <f t="shared" si="22"/>
        <v>0</v>
      </c>
    </row>
    <row r="180" spans="1:14" s="43" customFormat="1" x14ac:dyDescent="0.2">
      <c r="A180" s="33" t="s">
        <v>363</v>
      </c>
      <c r="B180" s="33" t="s">
        <v>364</v>
      </c>
      <c r="C180" s="56">
        <v>232.24999999999997</v>
      </c>
      <c r="D180" s="115">
        <v>42</v>
      </c>
      <c r="E180" s="120">
        <f t="shared" si="17"/>
        <v>0.1808396124865447</v>
      </c>
      <c r="F180" s="35">
        <v>926437.02</v>
      </c>
      <c r="G180" s="123">
        <f t="shared" si="18"/>
        <v>22058.024285714288</v>
      </c>
      <c r="H180" s="36">
        <f t="shared" si="19"/>
        <v>3988.9645640473632</v>
      </c>
      <c r="I180" s="34">
        <f t="shared" si="23"/>
        <v>0.17173772142773336</v>
      </c>
      <c r="J180" s="37" t="str">
        <f t="shared" si="20"/>
        <v xml:space="preserve"> </v>
      </c>
      <c r="K180" s="1"/>
      <c r="L180" s="5" t="s">
        <v>685</v>
      </c>
      <c r="M180" s="1">
        <f t="shared" si="21"/>
        <v>0</v>
      </c>
      <c r="N180" s="1">
        <f t="shared" si="22"/>
        <v>0</v>
      </c>
    </row>
    <row r="181" spans="1:14" s="43" customFormat="1" x14ac:dyDescent="0.2">
      <c r="A181" s="33" t="s">
        <v>365</v>
      </c>
      <c r="B181" s="33" t="s">
        <v>366</v>
      </c>
      <c r="C181" s="56">
        <v>26</v>
      </c>
      <c r="D181" s="115" t="s">
        <v>719</v>
      </c>
      <c r="E181" s="115" t="s">
        <v>719</v>
      </c>
      <c r="F181" s="35">
        <v>108506.01999999999</v>
      </c>
      <c r="G181" s="115" t="s">
        <v>719</v>
      </c>
      <c r="H181" s="36">
        <f t="shared" si="19"/>
        <v>4173.3084615384614</v>
      </c>
      <c r="I181" s="34">
        <f t="shared" si="23"/>
        <v>0.22588778842811874</v>
      </c>
      <c r="J181" s="37" t="str">
        <f t="shared" si="20"/>
        <v>HIGH</v>
      </c>
      <c r="K181" s="1"/>
      <c r="L181" s="5" t="s">
        <v>685</v>
      </c>
      <c r="M181" s="1">
        <f t="shared" si="21"/>
        <v>1</v>
      </c>
      <c r="N181" s="1">
        <f t="shared" si="22"/>
        <v>0</v>
      </c>
    </row>
    <row r="182" spans="1:14" s="43" customFormat="1" x14ac:dyDescent="0.2">
      <c r="A182" s="33" t="s">
        <v>367</v>
      </c>
      <c r="B182" s="33" t="s">
        <v>368</v>
      </c>
      <c r="C182" s="56">
        <v>245.61</v>
      </c>
      <c r="D182" s="115">
        <v>34</v>
      </c>
      <c r="E182" s="120">
        <f t="shared" si="17"/>
        <v>0.13843084564960709</v>
      </c>
      <c r="F182" s="35">
        <v>1173130.0899999999</v>
      </c>
      <c r="G182" s="123">
        <f t="shared" si="18"/>
        <v>34503.826176470582</v>
      </c>
      <c r="H182" s="36">
        <f t="shared" si="19"/>
        <v>4776.3938357558727</v>
      </c>
      <c r="I182" s="34">
        <f t="shared" si="23"/>
        <v>0.40304099971032126</v>
      </c>
      <c r="J182" s="37" t="str">
        <f t="shared" si="20"/>
        <v>HIGH</v>
      </c>
      <c r="K182" s="1"/>
      <c r="L182" s="5" t="s">
        <v>685</v>
      </c>
      <c r="M182" s="1">
        <f t="shared" si="21"/>
        <v>1</v>
      </c>
      <c r="N182" s="1">
        <f t="shared" si="22"/>
        <v>0</v>
      </c>
    </row>
    <row r="183" spans="1:14" s="43" customFormat="1" x14ac:dyDescent="0.2">
      <c r="A183" s="33" t="s">
        <v>369</v>
      </c>
      <c r="B183" s="33" t="s">
        <v>370</v>
      </c>
      <c r="C183" s="56">
        <v>44.88</v>
      </c>
      <c r="D183" s="115" t="s">
        <v>719</v>
      </c>
      <c r="E183" s="115" t="s">
        <v>719</v>
      </c>
      <c r="F183" s="35">
        <v>167381.48000000001</v>
      </c>
      <c r="G183" s="115" t="s">
        <v>719</v>
      </c>
      <c r="H183" s="36">
        <f t="shared" si="19"/>
        <v>3729.5338680926916</v>
      </c>
      <c r="I183" s="34">
        <f t="shared" si="23"/>
        <v>9.5531295508044956E-2</v>
      </c>
      <c r="J183" s="37" t="str">
        <f t="shared" si="20"/>
        <v xml:space="preserve"> </v>
      </c>
      <c r="K183" s="1"/>
      <c r="L183" s="5" t="s">
        <v>685</v>
      </c>
      <c r="M183" s="1">
        <f t="shared" si="21"/>
        <v>0</v>
      </c>
      <c r="N183" s="1">
        <f t="shared" si="22"/>
        <v>0</v>
      </c>
    </row>
    <row r="184" spans="1:14" s="43" customFormat="1" x14ac:dyDescent="0.2">
      <c r="A184" s="33" t="s">
        <v>371</v>
      </c>
      <c r="B184" s="33" t="s">
        <v>372</v>
      </c>
      <c r="C184" s="56">
        <v>305.99</v>
      </c>
      <c r="D184" s="115">
        <v>49</v>
      </c>
      <c r="E184" s="120">
        <f t="shared" si="17"/>
        <v>0.16013595215529919</v>
      </c>
      <c r="F184" s="35">
        <v>1586231.4500000002</v>
      </c>
      <c r="G184" s="123">
        <f t="shared" si="18"/>
        <v>32372.070408163268</v>
      </c>
      <c r="H184" s="36">
        <f t="shared" si="19"/>
        <v>5183.9323180496103</v>
      </c>
      <c r="I184" s="34">
        <f t="shared" si="23"/>
        <v>0.52275332228669957</v>
      </c>
      <c r="J184" s="37" t="str">
        <f t="shared" si="20"/>
        <v>HIGH</v>
      </c>
      <c r="K184" s="1"/>
      <c r="L184" s="5" t="s">
        <v>685</v>
      </c>
      <c r="M184" s="1">
        <f t="shared" si="21"/>
        <v>1</v>
      </c>
      <c r="N184" s="1">
        <f t="shared" si="22"/>
        <v>0</v>
      </c>
    </row>
    <row r="185" spans="1:14" s="43" customFormat="1" x14ac:dyDescent="0.2">
      <c r="A185" s="33" t="s">
        <v>373</v>
      </c>
      <c r="B185" s="33" t="s">
        <v>374</v>
      </c>
      <c r="C185" s="56">
        <v>73.150000000000006</v>
      </c>
      <c r="D185" s="115">
        <v>17</v>
      </c>
      <c r="E185" s="120">
        <f t="shared" si="17"/>
        <v>0.2323991797676008</v>
      </c>
      <c r="F185" s="35">
        <v>304108.81</v>
      </c>
      <c r="G185" s="123">
        <f t="shared" si="18"/>
        <v>17888.753529411766</v>
      </c>
      <c r="H185" s="36">
        <f t="shared" si="19"/>
        <v>4157.3316473000677</v>
      </c>
      <c r="I185" s="34">
        <f t="shared" si="23"/>
        <v>0.22119468183095825</v>
      </c>
      <c r="J185" s="37" t="str">
        <f t="shared" si="20"/>
        <v>HIGH</v>
      </c>
      <c r="K185" s="1"/>
      <c r="L185" s="5" t="s">
        <v>685</v>
      </c>
      <c r="M185" s="1">
        <f t="shared" si="21"/>
        <v>1</v>
      </c>
      <c r="N185" s="1">
        <f t="shared" si="22"/>
        <v>0</v>
      </c>
    </row>
    <row r="186" spans="1:14" s="43" customFormat="1" x14ac:dyDescent="0.2">
      <c r="A186" s="33" t="s">
        <v>375</v>
      </c>
      <c r="B186" s="33" t="s">
        <v>376</v>
      </c>
      <c r="C186" s="56">
        <v>313.60000000000002</v>
      </c>
      <c r="D186" s="115">
        <v>40</v>
      </c>
      <c r="E186" s="120">
        <f t="shared" si="17"/>
        <v>0.12755102040816327</v>
      </c>
      <c r="F186" s="35">
        <v>1170633.19</v>
      </c>
      <c r="G186" s="123">
        <f t="shared" si="18"/>
        <v>29265.829749999997</v>
      </c>
      <c r="H186" s="36">
        <f t="shared" si="19"/>
        <v>3732.8864477040811</v>
      </c>
      <c r="I186" s="34">
        <f t="shared" si="23"/>
        <v>9.6516098439151543E-2</v>
      </c>
      <c r="J186" s="37" t="str">
        <f t="shared" si="20"/>
        <v xml:space="preserve"> </v>
      </c>
      <c r="K186" s="1"/>
      <c r="L186" s="5" t="s">
        <v>686</v>
      </c>
      <c r="M186" s="1">
        <f t="shared" si="21"/>
        <v>0</v>
      </c>
      <c r="N186" s="1">
        <f t="shared" si="22"/>
        <v>0</v>
      </c>
    </row>
    <row r="187" spans="1:14" s="43" customFormat="1" x14ac:dyDescent="0.2">
      <c r="A187" s="33" t="s">
        <v>377</v>
      </c>
      <c r="B187" s="33" t="s">
        <v>378</v>
      </c>
      <c r="C187" s="56">
        <v>172.77</v>
      </c>
      <c r="D187" s="115">
        <v>16</v>
      </c>
      <c r="E187" s="120">
        <f t="shared" si="17"/>
        <v>9.2608670486774319E-2</v>
      </c>
      <c r="F187" s="35">
        <v>716657.21</v>
      </c>
      <c r="G187" s="123">
        <f t="shared" si="18"/>
        <v>44791.075624999998</v>
      </c>
      <c r="H187" s="36">
        <f t="shared" si="19"/>
        <v>4148.0419633038136</v>
      </c>
      <c r="I187" s="34">
        <f t="shared" si="23"/>
        <v>0.21846588517614163</v>
      </c>
      <c r="J187" s="37" t="str">
        <f t="shared" si="20"/>
        <v>HIGH</v>
      </c>
      <c r="K187" s="1"/>
      <c r="L187" s="5" t="s">
        <v>686</v>
      </c>
      <c r="M187" s="1">
        <f t="shared" si="21"/>
        <v>1</v>
      </c>
      <c r="N187" s="1">
        <f t="shared" si="22"/>
        <v>0</v>
      </c>
    </row>
    <row r="188" spans="1:14" s="43" customFormat="1" x14ac:dyDescent="0.2">
      <c r="A188" s="33" t="s">
        <v>379</v>
      </c>
      <c r="B188" s="33" t="s">
        <v>380</v>
      </c>
      <c r="C188" s="56">
        <v>7</v>
      </c>
      <c r="D188" s="115"/>
      <c r="E188" s="120">
        <f t="shared" si="17"/>
        <v>0</v>
      </c>
      <c r="F188" s="35">
        <v>33323.4</v>
      </c>
      <c r="G188" s="123" t="str">
        <f t="shared" si="18"/>
        <v>n/a</v>
      </c>
      <c r="H188" s="36">
        <f t="shared" si="19"/>
        <v>4760.4857142857145</v>
      </c>
      <c r="I188" s="34">
        <f t="shared" si="23"/>
        <v>0.39836807125875184</v>
      </c>
      <c r="J188" s="37" t="str">
        <f t="shared" si="20"/>
        <v>HIGH</v>
      </c>
      <c r="K188" s="1"/>
      <c r="L188" s="5" t="s">
        <v>686</v>
      </c>
      <c r="M188" s="1">
        <f t="shared" si="21"/>
        <v>1</v>
      </c>
      <c r="N188" s="1">
        <f t="shared" si="22"/>
        <v>0</v>
      </c>
    </row>
    <row r="189" spans="1:14" s="43" customFormat="1" x14ac:dyDescent="0.2">
      <c r="A189" s="33" t="s">
        <v>381</v>
      </c>
      <c r="B189" s="33" t="s">
        <v>382</v>
      </c>
      <c r="C189" s="56">
        <v>57.38</v>
      </c>
      <c r="D189" s="115" t="s">
        <v>719</v>
      </c>
      <c r="E189" s="115" t="s">
        <v>719</v>
      </c>
      <c r="F189" s="35">
        <v>229968.86</v>
      </c>
      <c r="G189" s="115" t="s">
        <v>719</v>
      </c>
      <c r="H189" s="36">
        <f t="shared" si="19"/>
        <v>4007.8225862669915</v>
      </c>
      <c r="I189" s="34">
        <f t="shared" si="23"/>
        <v>0.17727716797619841</v>
      </c>
      <c r="J189" s="37" t="str">
        <f t="shared" si="20"/>
        <v xml:space="preserve"> </v>
      </c>
      <c r="K189" s="1"/>
      <c r="L189" s="5" t="s">
        <v>686</v>
      </c>
      <c r="M189" s="1">
        <f t="shared" si="21"/>
        <v>0</v>
      </c>
      <c r="N189" s="1">
        <f t="shared" si="22"/>
        <v>0</v>
      </c>
    </row>
    <row r="190" spans="1:14" s="43" customFormat="1" x14ac:dyDescent="0.2">
      <c r="A190" s="33" t="s">
        <v>383</v>
      </c>
      <c r="B190" s="33" t="s">
        <v>384</v>
      </c>
      <c r="C190" s="56">
        <v>135.75</v>
      </c>
      <c r="D190" s="115">
        <v>12</v>
      </c>
      <c r="E190" s="120">
        <f t="shared" si="17"/>
        <v>8.8397790055248615E-2</v>
      </c>
      <c r="F190" s="35">
        <v>423309.97</v>
      </c>
      <c r="G190" s="123">
        <f t="shared" si="18"/>
        <v>35275.830833333333</v>
      </c>
      <c r="H190" s="36">
        <f t="shared" si="19"/>
        <v>3118.3054880294658</v>
      </c>
      <c r="I190" s="34">
        <f t="shared" si="23"/>
        <v>-8.4013881649549149E-2</v>
      </c>
      <c r="J190" s="37" t="str">
        <f t="shared" si="20"/>
        <v xml:space="preserve"> </v>
      </c>
      <c r="K190" s="1"/>
      <c r="L190" s="5" t="s">
        <v>686</v>
      </c>
      <c r="M190" s="1">
        <f t="shared" si="21"/>
        <v>0</v>
      </c>
      <c r="N190" s="1">
        <f t="shared" si="22"/>
        <v>0</v>
      </c>
    </row>
    <row r="191" spans="1:14" s="43" customFormat="1" x14ac:dyDescent="0.2">
      <c r="A191" s="33" t="s">
        <v>385</v>
      </c>
      <c r="B191" s="33" t="s">
        <v>386</v>
      </c>
      <c r="C191" s="56">
        <v>196.14000000000001</v>
      </c>
      <c r="D191" s="115">
        <v>28</v>
      </c>
      <c r="E191" s="120">
        <f t="shared" si="17"/>
        <v>0.14275517487508921</v>
      </c>
      <c r="F191" s="35">
        <v>719323.55999999994</v>
      </c>
      <c r="G191" s="123">
        <f t="shared" si="18"/>
        <v>25690.127142857142</v>
      </c>
      <c r="H191" s="36">
        <f t="shared" si="19"/>
        <v>3667.3985928418469</v>
      </c>
      <c r="I191" s="34">
        <f t="shared" si="23"/>
        <v>7.7279379585072361E-2</v>
      </c>
      <c r="J191" s="37" t="str">
        <f t="shared" si="20"/>
        <v xml:space="preserve"> </v>
      </c>
      <c r="K191" s="1"/>
      <c r="L191" s="5" t="s">
        <v>686</v>
      </c>
      <c r="M191" s="1">
        <f t="shared" si="21"/>
        <v>0</v>
      </c>
      <c r="N191" s="1">
        <f t="shared" si="22"/>
        <v>0</v>
      </c>
    </row>
    <row r="192" spans="1:14" s="43" customFormat="1" x14ac:dyDescent="0.2">
      <c r="A192" s="33" t="s">
        <v>387</v>
      </c>
      <c r="B192" s="33" t="s">
        <v>388</v>
      </c>
      <c r="C192" s="56">
        <v>26</v>
      </c>
      <c r="D192" s="115" t="s">
        <v>719</v>
      </c>
      <c r="E192" s="115" t="s">
        <v>719</v>
      </c>
      <c r="F192" s="35">
        <v>98781.3</v>
      </c>
      <c r="G192" s="115" t="s">
        <v>719</v>
      </c>
      <c r="H192" s="36">
        <f t="shared" si="19"/>
        <v>3799.2807692307692</v>
      </c>
      <c r="I192" s="34">
        <f t="shared" si="23"/>
        <v>0.11601908719031928</v>
      </c>
      <c r="J192" s="37" t="str">
        <f t="shared" si="20"/>
        <v xml:space="preserve"> </v>
      </c>
      <c r="K192" s="1"/>
      <c r="L192" s="5" t="s">
        <v>686</v>
      </c>
      <c r="M192" s="1">
        <f t="shared" si="21"/>
        <v>0</v>
      </c>
      <c r="N192" s="1">
        <f t="shared" si="22"/>
        <v>0</v>
      </c>
    </row>
    <row r="193" spans="1:14" s="43" customFormat="1" x14ac:dyDescent="0.2">
      <c r="A193" s="33" t="s">
        <v>389</v>
      </c>
      <c r="B193" s="33" t="s">
        <v>390</v>
      </c>
      <c r="C193" s="56">
        <v>32.9</v>
      </c>
      <c r="D193" s="115" t="s">
        <v>719</v>
      </c>
      <c r="E193" s="115" t="s">
        <v>719</v>
      </c>
      <c r="F193" s="35">
        <v>132682.19</v>
      </c>
      <c r="G193" s="115" t="s">
        <v>719</v>
      </c>
      <c r="H193" s="36">
        <f t="shared" si="19"/>
        <v>4032.8933130699093</v>
      </c>
      <c r="I193" s="34">
        <f t="shared" si="23"/>
        <v>0.18464156438206203</v>
      </c>
      <c r="J193" s="37" t="str">
        <f t="shared" si="20"/>
        <v xml:space="preserve"> </v>
      </c>
      <c r="K193" s="1"/>
      <c r="L193" s="5" t="s">
        <v>686</v>
      </c>
      <c r="M193" s="1">
        <f t="shared" si="21"/>
        <v>0</v>
      </c>
      <c r="N193" s="1">
        <f t="shared" si="22"/>
        <v>0</v>
      </c>
    </row>
    <row r="194" spans="1:14" s="43" customFormat="1" x14ac:dyDescent="0.2">
      <c r="A194" s="33" t="s">
        <v>391</v>
      </c>
      <c r="B194" s="33" t="s">
        <v>392</v>
      </c>
      <c r="C194" s="56">
        <v>516.34999999999991</v>
      </c>
      <c r="D194" s="115">
        <v>95</v>
      </c>
      <c r="E194" s="120">
        <f t="shared" si="17"/>
        <v>0.18398373196475262</v>
      </c>
      <c r="F194" s="35">
        <v>2078483.67</v>
      </c>
      <c r="G194" s="123">
        <f t="shared" si="18"/>
        <v>21878.775473684211</v>
      </c>
      <c r="H194" s="36">
        <f t="shared" si="19"/>
        <v>4025.3387624673192</v>
      </c>
      <c r="I194" s="34">
        <f t="shared" si="23"/>
        <v>0.18242245419259784</v>
      </c>
      <c r="J194" s="37" t="str">
        <f t="shared" si="20"/>
        <v xml:space="preserve"> </v>
      </c>
      <c r="K194" s="1"/>
      <c r="L194" s="5" t="s">
        <v>686</v>
      </c>
      <c r="M194" s="1">
        <f t="shared" si="21"/>
        <v>0</v>
      </c>
      <c r="N194" s="1">
        <f t="shared" si="22"/>
        <v>0</v>
      </c>
    </row>
    <row r="195" spans="1:14" s="43" customFormat="1" x14ac:dyDescent="0.2">
      <c r="A195" s="33" t="s">
        <v>393</v>
      </c>
      <c r="B195" s="33" t="s">
        <v>394</v>
      </c>
      <c r="C195" s="56">
        <v>261.55</v>
      </c>
      <c r="D195" s="115">
        <v>46</v>
      </c>
      <c r="E195" s="120">
        <f t="shared" si="17"/>
        <v>0.175874593767922</v>
      </c>
      <c r="F195" s="35">
        <v>845506.11</v>
      </c>
      <c r="G195" s="123">
        <f t="shared" si="18"/>
        <v>18380.567608695652</v>
      </c>
      <c r="H195" s="36">
        <f t="shared" si="19"/>
        <v>3232.6748614031731</v>
      </c>
      <c r="I195" s="34">
        <f t="shared" si="23"/>
        <v>-5.0418469405011046E-2</v>
      </c>
      <c r="J195" s="37" t="str">
        <f t="shared" si="20"/>
        <v xml:space="preserve"> </v>
      </c>
      <c r="K195" s="1"/>
      <c r="L195" s="5" t="s">
        <v>687</v>
      </c>
      <c r="M195" s="1">
        <f t="shared" si="21"/>
        <v>0</v>
      </c>
      <c r="N195" s="1">
        <f t="shared" si="22"/>
        <v>0</v>
      </c>
    </row>
    <row r="196" spans="1:14" s="43" customFormat="1" x14ac:dyDescent="0.2">
      <c r="A196" s="33" t="s">
        <v>395</v>
      </c>
      <c r="B196" s="33" t="s">
        <v>396</v>
      </c>
      <c r="C196" s="56">
        <v>516.81999999999994</v>
      </c>
      <c r="D196" s="115">
        <v>59</v>
      </c>
      <c r="E196" s="120">
        <f t="shared" si="17"/>
        <v>0.11415966874346969</v>
      </c>
      <c r="F196" s="35">
        <v>928524.44</v>
      </c>
      <c r="G196" s="123">
        <f t="shared" si="18"/>
        <v>15737.702372881355</v>
      </c>
      <c r="H196" s="36">
        <f t="shared" si="19"/>
        <v>1796.6108896714525</v>
      </c>
      <c r="I196" s="34">
        <f t="shared" si="23"/>
        <v>-0.47225483797732604</v>
      </c>
      <c r="J196" s="37" t="str">
        <f t="shared" si="20"/>
        <v>low</v>
      </c>
      <c r="K196" s="1"/>
      <c r="L196" s="5" t="s">
        <v>687</v>
      </c>
      <c r="M196" s="1">
        <f t="shared" si="21"/>
        <v>0</v>
      </c>
      <c r="N196" s="1">
        <f t="shared" si="22"/>
        <v>1</v>
      </c>
    </row>
    <row r="197" spans="1:14" s="43" customFormat="1" x14ac:dyDescent="0.2">
      <c r="A197" s="33" t="s">
        <v>397</v>
      </c>
      <c r="B197" s="33" t="s">
        <v>398</v>
      </c>
      <c r="C197" s="56">
        <v>306.47000000000003</v>
      </c>
      <c r="D197" s="115">
        <v>51</v>
      </c>
      <c r="E197" s="120">
        <f t="shared" si="17"/>
        <v>0.16641106796750088</v>
      </c>
      <c r="F197" s="35">
        <v>888457.34</v>
      </c>
      <c r="G197" s="123">
        <f t="shared" si="18"/>
        <v>17420.732156862745</v>
      </c>
      <c r="H197" s="36">
        <f t="shared" si="19"/>
        <v>2899.0026429993145</v>
      </c>
      <c r="I197" s="34">
        <f t="shared" si="23"/>
        <v>-0.14843295878407281</v>
      </c>
      <c r="J197" s="37" t="str">
        <f t="shared" si="20"/>
        <v xml:space="preserve"> </v>
      </c>
      <c r="K197" s="1"/>
      <c r="L197" s="5" t="s">
        <v>687</v>
      </c>
      <c r="M197" s="1">
        <f t="shared" si="21"/>
        <v>0</v>
      </c>
      <c r="N197" s="1">
        <f t="shared" si="22"/>
        <v>0</v>
      </c>
    </row>
    <row r="198" spans="1:14" s="43" customFormat="1" x14ac:dyDescent="0.2">
      <c r="A198" s="33" t="s">
        <v>399</v>
      </c>
      <c r="B198" s="33" t="s">
        <v>400</v>
      </c>
      <c r="C198" s="56">
        <v>43</v>
      </c>
      <c r="D198" s="115" t="s">
        <v>719</v>
      </c>
      <c r="E198" s="115" t="s">
        <v>719</v>
      </c>
      <c r="F198" s="35">
        <v>32944.240000000005</v>
      </c>
      <c r="G198" s="115" t="s">
        <v>719</v>
      </c>
      <c r="H198" s="36">
        <f t="shared" si="19"/>
        <v>766.14511627906984</v>
      </c>
      <c r="I198" s="34">
        <f t="shared" si="23"/>
        <v>-0.77494883235539214</v>
      </c>
      <c r="J198" s="37" t="str">
        <f t="shared" si="20"/>
        <v>low</v>
      </c>
      <c r="K198" s="1"/>
      <c r="L198" s="5" t="s">
        <v>688</v>
      </c>
      <c r="M198" s="1">
        <f t="shared" si="21"/>
        <v>0</v>
      </c>
      <c r="N198" s="1">
        <f t="shared" si="22"/>
        <v>1</v>
      </c>
    </row>
    <row r="199" spans="1:14" s="43" customFormat="1" x14ac:dyDescent="0.2">
      <c r="A199" s="33" t="s">
        <v>401</v>
      </c>
      <c r="B199" s="33" t="s">
        <v>402</v>
      </c>
      <c r="C199" s="56">
        <v>112.28</v>
      </c>
      <c r="D199" s="115">
        <v>22</v>
      </c>
      <c r="E199" s="120">
        <f t="shared" si="17"/>
        <v>0.19593872461702885</v>
      </c>
      <c r="F199" s="35">
        <v>336111.65</v>
      </c>
      <c r="G199" s="123">
        <f t="shared" si="18"/>
        <v>15277.802272727275</v>
      </c>
      <c r="H199" s="36">
        <f t="shared" si="19"/>
        <v>2993.513092269327</v>
      </c>
      <c r="I199" s="34">
        <f t="shared" si="23"/>
        <v>-0.12067100284270615</v>
      </c>
      <c r="J199" s="37" t="str">
        <f t="shared" si="20"/>
        <v xml:space="preserve"> </v>
      </c>
      <c r="K199" s="1"/>
      <c r="L199" s="5" t="s">
        <v>688</v>
      </c>
      <c r="M199" s="1">
        <f t="shared" si="21"/>
        <v>0</v>
      </c>
      <c r="N199" s="1">
        <f t="shared" si="22"/>
        <v>0</v>
      </c>
    </row>
    <row r="200" spans="1:14" s="43" customFormat="1" x14ac:dyDescent="0.2">
      <c r="A200" s="33" t="s">
        <v>403</v>
      </c>
      <c r="B200" s="33" t="s">
        <v>404</v>
      </c>
      <c r="C200" s="56">
        <v>373.98</v>
      </c>
      <c r="D200" s="115">
        <v>69</v>
      </c>
      <c r="E200" s="120">
        <f t="shared" si="17"/>
        <v>0.18450184501845018</v>
      </c>
      <c r="F200" s="35">
        <v>1338984.73</v>
      </c>
      <c r="G200" s="123">
        <f t="shared" si="18"/>
        <v>19405.57579710145</v>
      </c>
      <c r="H200" s="36">
        <f t="shared" si="19"/>
        <v>3580.3645382105992</v>
      </c>
      <c r="I200" s="34">
        <f t="shared" si="23"/>
        <v>5.1713575922790245E-2</v>
      </c>
      <c r="J200" s="37" t="str">
        <f t="shared" si="20"/>
        <v xml:space="preserve"> </v>
      </c>
      <c r="K200" s="1"/>
      <c r="L200" s="5" t="s">
        <v>688</v>
      </c>
      <c r="M200" s="1">
        <f t="shared" si="21"/>
        <v>0</v>
      </c>
      <c r="N200" s="1">
        <f t="shared" si="22"/>
        <v>0</v>
      </c>
    </row>
    <row r="201" spans="1:14" s="43" customFormat="1" x14ac:dyDescent="0.2">
      <c r="A201" s="33" t="s">
        <v>407</v>
      </c>
      <c r="B201" s="33" t="s">
        <v>408</v>
      </c>
      <c r="C201" s="56">
        <v>132.20999999999998</v>
      </c>
      <c r="D201" s="115">
        <v>30</v>
      </c>
      <c r="E201" s="120">
        <f t="shared" si="17"/>
        <v>0.22691173133651013</v>
      </c>
      <c r="F201" s="35">
        <v>454309.08</v>
      </c>
      <c r="G201" s="123">
        <f t="shared" si="18"/>
        <v>15143.636</v>
      </c>
      <c r="H201" s="36">
        <f t="shared" si="19"/>
        <v>3436.2686634899032</v>
      </c>
      <c r="I201" s="34">
        <f t="shared" si="23"/>
        <v>9.3861575661202679E-3</v>
      </c>
      <c r="J201" s="37" t="str">
        <f t="shared" si="20"/>
        <v xml:space="preserve"> </v>
      </c>
      <c r="K201" s="1"/>
      <c r="L201" s="5" t="s">
        <v>688</v>
      </c>
      <c r="M201" s="1">
        <f t="shared" si="21"/>
        <v>0</v>
      </c>
      <c r="N201" s="1">
        <f t="shared" si="22"/>
        <v>0</v>
      </c>
    </row>
    <row r="202" spans="1:14" s="43" customFormat="1" x14ac:dyDescent="0.2">
      <c r="A202" s="33" t="s">
        <v>409</v>
      </c>
      <c r="B202" s="33" t="s">
        <v>410</v>
      </c>
      <c r="C202" s="56">
        <v>1946.7900000000004</v>
      </c>
      <c r="D202" s="115">
        <v>329</v>
      </c>
      <c r="E202" s="120">
        <f t="shared" si="17"/>
        <v>0.16899614236769242</v>
      </c>
      <c r="F202" s="35">
        <v>8767672.6799999997</v>
      </c>
      <c r="G202" s="123">
        <f t="shared" si="18"/>
        <v>26649.461033434651</v>
      </c>
      <c r="H202" s="36">
        <f t="shared" si="19"/>
        <v>4503.6561108285932</v>
      </c>
      <c r="I202" s="34">
        <f>+H202/$H$278-1</f>
        <v>0.3229257028149739</v>
      </c>
      <c r="J202" s="37" t="str">
        <f t="shared" si="20"/>
        <v>HIGH</v>
      </c>
      <c r="K202" s="1"/>
      <c r="L202" s="5" t="s">
        <v>689</v>
      </c>
      <c r="M202" s="1">
        <f t="shared" si="21"/>
        <v>1</v>
      </c>
      <c r="N202" s="1">
        <f t="shared" si="22"/>
        <v>0</v>
      </c>
    </row>
    <row r="203" spans="1:14" s="43" customFormat="1" x14ac:dyDescent="0.2">
      <c r="A203" s="33" t="s">
        <v>411</v>
      </c>
      <c r="B203" s="33" t="s">
        <v>412</v>
      </c>
      <c r="C203" s="56">
        <v>165.57</v>
      </c>
      <c r="D203" s="115">
        <v>26</v>
      </c>
      <c r="E203" s="120">
        <f t="shared" ref="E203:E266" si="24">+D203/C203</f>
        <v>0.15703327897565986</v>
      </c>
      <c r="F203" s="35">
        <v>640905.85</v>
      </c>
      <c r="G203" s="123">
        <f t="shared" ref="G203:G266" si="25">IF(D203&gt;0,+F203/D203,"n/a")</f>
        <v>24650.224999999999</v>
      </c>
      <c r="H203" s="36">
        <f t="shared" ref="H203:H266" si="26">+F203/C203</f>
        <v>3870.9056592377847</v>
      </c>
      <c r="I203" s="34">
        <f t="shared" ref="I203:I266" si="27">+H203/$H$278-1</f>
        <v>0.13705852839537669</v>
      </c>
      <c r="J203" s="37" t="str">
        <f t="shared" ref="J203:J266" si="28">IF(I203&lt;-0.2,"low", IF(I203&gt;0.2, "HIGH", " "))</f>
        <v xml:space="preserve"> </v>
      </c>
      <c r="K203" s="1"/>
      <c r="L203" s="5" t="s">
        <v>690</v>
      </c>
      <c r="M203" s="1">
        <f t="shared" ref="M203:M266" si="29">IF(I203&gt;0.2,1,0)</f>
        <v>0</v>
      </c>
      <c r="N203" s="1">
        <f t="shared" ref="N203:N266" si="30">IF(I203&lt;-0.2,1,0)</f>
        <v>0</v>
      </c>
    </row>
    <row r="204" spans="1:14" s="43" customFormat="1" x14ac:dyDescent="0.2">
      <c r="A204" s="33" t="s">
        <v>413</v>
      </c>
      <c r="B204" s="33" t="s">
        <v>414</v>
      </c>
      <c r="C204" s="56">
        <v>369.48</v>
      </c>
      <c r="D204" s="115">
        <v>48</v>
      </c>
      <c r="E204" s="120">
        <f t="shared" si="24"/>
        <v>0.12991230919129587</v>
      </c>
      <c r="F204" s="35">
        <v>1051708.8799999999</v>
      </c>
      <c r="G204" s="123">
        <f t="shared" si="25"/>
        <v>21910.601666666666</v>
      </c>
      <c r="H204" s="36">
        <f t="shared" si="26"/>
        <v>2846.4568582873221</v>
      </c>
      <c r="I204" s="34">
        <f t="shared" si="27"/>
        <v>-0.16386801143006346</v>
      </c>
      <c r="J204" s="37" t="str">
        <f t="shared" si="28"/>
        <v xml:space="preserve"> </v>
      </c>
      <c r="K204" s="1"/>
      <c r="L204" s="38" t="s">
        <v>690</v>
      </c>
      <c r="M204" s="1">
        <f t="shared" si="29"/>
        <v>0</v>
      </c>
      <c r="N204" s="1">
        <f t="shared" si="30"/>
        <v>0</v>
      </c>
    </row>
    <row r="205" spans="1:14" s="43" customFormat="1" x14ac:dyDescent="0.2">
      <c r="A205" s="33" t="s">
        <v>415</v>
      </c>
      <c r="B205" s="33" t="s">
        <v>416</v>
      </c>
      <c r="C205" s="56">
        <v>91.34</v>
      </c>
      <c r="D205" s="115">
        <v>11</v>
      </c>
      <c r="E205" s="120">
        <f t="shared" si="24"/>
        <v>0.1204291657543245</v>
      </c>
      <c r="F205" s="35">
        <v>162766.20000000001</v>
      </c>
      <c r="G205" s="123">
        <f t="shared" si="25"/>
        <v>14796.927272727275</v>
      </c>
      <c r="H205" s="36">
        <f t="shared" si="26"/>
        <v>1781.9816071819575</v>
      </c>
      <c r="I205" s="34">
        <f t="shared" si="27"/>
        <v>-0.47655211408874143</v>
      </c>
      <c r="J205" s="37" t="str">
        <f t="shared" si="28"/>
        <v>low</v>
      </c>
      <c r="K205" s="1"/>
      <c r="L205" s="5" t="s">
        <v>691</v>
      </c>
      <c r="M205" s="1">
        <f t="shared" si="29"/>
        <v>0</v>
      </c>
      <c r="N205" s="1">
        <f t="shared" si="30"/>
        <v>1</v>
      </c>
    </row>
    <row r="206" spans="1:14" s="43" customFormat="1" x14ac:dyDescent="0.2">
      <c r="A206" s="33" t="s">
        <v>417</v>
      </c>
      <c r="B206" s="33" t="s">
        <v>418</v>
      </c>
      <c r="C206" s="56">
        <v>99</v>
      </c>
      <c r="D206" s="115">
        <v>22</v>
      </c>
      <c r="E206" s="120">
        <f t="shared" si="24"/>
        <v>0.22222222222222221</v>
      </c>
      <c r="F206" s="35">
        <v>426862.93</v>
      </c>
      <c r="G206" s="123">
        <f t="shared" si="25"/>
        <v>19402.860454545455</v>
      </c>
      <c r="H206" s="36">
        <f t="shared" si="26"/>
        <v>4311.7467676767674</v>
      </c>
      <c r="I206" s="34">
        <f t="shared" si="27"/>
        <v>0.26655332525811382</v>
      </c>
      <c r="J206" s="37" t="str">
        <f t="shared" si="28"/>
        <v>HIGH</v>
      </c>
      <c r="K206" s="1"/>
      <c r="L206" s="5" t="s">
        <v>691</v>
      </c>
      <c r="M206" s="1">
        <f t="shared" si="29"/>
        <v>1</v>
      </c>
      <c r="N206" s="1">
        <f t="shared" si="30"/>
        <v>0</v>
      </c>
    </row>
    <row r="207" spans="1:14" s="43" customFormat="1" x14ac:dyDescent="0.2">
      <c r="A207" s="33" t="s">
        <v>419</v>
      </c>
      <c r="B207" s="33" t="s">
        <v>420</v>
      </c>
      <c r="C207" s="56">
        <v>127.9</v>
      </c>
      <c r="D207" s="115">
        <v>16</v>
      </c>
      <c r="E207" s="120">
        <f t="shared" si="24"/>
        <v>0.12509773260359655</v>
      </c>
      <c r="F207" s="35">
        <v>346877.61</v>
      </c>
      <c r="G207" s="123">
        <f t="shared" si="25"/>
        <v>21679.850624999999</v>
      </c>
      <c r="H207" s="36">
        <f t="shared" si="26"/>
        <v>2712.1001563721657</v>
      </c>
      <c r="I207" s="34">
        <f t="shared" si="27"/>
        <v>-0.2033345981176311</v>
      </c>
      <c r="J207" s="37" t="str">
        <f t="shared" si="28"/>
        <v>low</v>
      </c>
      <c r="K207" s="1"/>
      <c r="L207" s="5" t="s">
        <v>691</v>
      </c>
      <c r="M207" s="1">
        <f t="shared" si="29"/>
        <v>0</v>
      </c>
      <c r="N207" s="1">
        <f t="shared" si="30"/>
        <v>1</v>
      </c>
    </row>
    <row r="208" spans="1:14" s="43" customFormat="1" x14ac:dyDescent="0.2">
      <c r="A208" s="33" t="s">
        <v>421</v>
      </c>
      <c r="B208" s="33" t="s">
        <v>422</v>
      </c>
      <c r="C208" s="56">
        <v>138</v>
      </c>
      <c r="D208" s="115">
        <v>17</v>
      </c>
      <c r="E208" s="120">
        <f t="shared" si="24"/>
        <v>0.12318840579710146</v>
      </c>
      <c r="F208" s="35">
        <v>278192.54000000004</v>
      </c>
      <c r="G208" s="123">
        <f t="shared" si="25"/>
        <v>16364.267058823532</v>
      </c>
      <c r="H208" s="36">
        <f t="shared" si="26"/>
        <v>2015.8879710144931</v>
      </c>
      <c r="I208" s="34">
        <f t="shared" si="27"/>
        <v>-0.40784332879271656</v>
      </c>
      <c r="J208" s="37" t="str">
        <f t="shared" si="28"/>
        <v>low</v>
      </c>
      <c r="K208" s="1"/>
      <c r="L208" s="5" t="s">
        <v>691</v>
      </c>
      <c r="M208" s="1">
        <f t="shared" si="29"/>
        <v>0</v>
      </c>
      <c r="N208" s="1">
        <f t="shared" si="30"/>
        <v>1</v>
      </c>
    </row>
    <row r="209" spans="1:14" s="43" customFormat="1" x14ac:dyDescent="0.2">
      <c r="A209" s="33" t="s">
        <v>423</v>
      </c>
      <c r="B209" s="33" t="s">
        <v>424</v>
      </c>
      <c r="C209" s="56">
        <v>637.11</v>
      </c>
      <c r="D209" s="115">
        <v>103</v>
      </c>
      <c r="E209" s="120">
        <f t="shared" si="24"/>
        <v>0.16166752993988479</v>
      </c>
      <c r="F209" s="35">
        <v>2465220.0699999998</v>
      </c>
      <c r="G209" s="123">
        <f t="shared" si="25"/>
        <v>23934.175436893202</v>
      </c>
      <c r="H209" s="36">
        <f t="shared" si="26"/>
        <v>3869.379024030387</v>
      </c>
      <c r="I209" s="34">
        <f t="shared" si="27"/>
        <v>0.13661008719449708</v>
      </c>
      <c r="J209" s="37" t="str">
        <f t="shared" si="28"/>
        <v xml:space="preserve"> </v>
      </c>
      <c r="K209" s="1"/>
      <c r="L209" s="5" t="s">
        <v>691</v>
      </c>
      <c r="M209" s="1">
        <f t="shared" si="29"/>
        <v>0</v>
      </c>
      <c r="N209" s="1">
        <f t="shared" si="30"/>
        <v>0</v>
      </c>
    </row>
    <row r="210" spans="1:14" s="43" customFormat="1" x14ac:dyDescent="0.2">
      <c r="A210" s="33" t="s">
        <v>425</v>
      </c>
      <c r="B210" s="33" t="s">
        <v>426</v>
      </c>
      <c r="C210" s="56">
        <v>619.45000000000005</v>
      </c>
      <c r="D210" s="115">
        <v>73</v>
      </c>
      <c r="E210" s="120">
        <f t="shared" si="24"/>
        <v>0.11784647671321333</v>
      </c>
      <c r="F210" s="35">
        <v>1834245.7200000002</v>
      </c>
      <c r="G210" s="123">
        <f t="shared" si="25"/>
        <v>25126.65369863014</v>
      </c>
      <c r="H210" s="36">
        <f t="shared" si="26"/>
        <v>2961.0876099765924</v>
      </c>
      <c r="I210" s="34">
        <f t="shared" si="27"/>
        <v>-0.13019582065641311</v>
      </c>
      <c r="J210" s="37" t="str">
        <f t="shared" si="28"/>
        <v xml:space="preserve"> </v>
      </c>
      <c r="K210" s="1"/>
      <c r="L210" s="5" t="s">
        <v>691</v>
      </c>
      <c r="M210" s="1">
        <f t="shared" si="29"/>
        <v>0</v>
      </c>
      <c r="N210" s="1">
        <f t="shared" si="30"/>
        <v>0</v>
      </c>
    </row>
    <row r="211" spans="1:14" s="43" customFormat="1" x14ac:dyDescent="0.2">
      <c r="A211" s="33" t="s">
        <v>427</v>
      </c>
      <c r="B211" s="33" t="s">
        <v>428</v>
      </c>
      <c r="C211" s="56">
        <v>543.28000000000009</v>
      </c>
      <c r="D211" s="115">
        <v>118</v>
      </c>
      <c r="E211" s="120">
        <f t="shared" si="24"/>
        <v>0.21719923428066557</v>
      </c>
      <c r="F211" s="35">
        <v>2452441.86</v>
      </c>
      <c r="G211" s="123">
        <f t="shared" si="25"/>
        <v>20783.405593220337</v>
      </c>
      <c r="H211" s="36">
        <f t="shared" si="26"/>
        <v>4514.1397805919587</v>
      </c>
      <c r="I211" s="34">
        <f t="shared" si="27"/>
        <v>0.32600522661707609</v>
      </c>
      <c r="J211" s="37" t="str">
        <f t="shared" si="28"/>
        <v>HIGH</v>
      </c>
      <c r="K211" s="1"/>
      <c r="L211" s="5" t="s">
        <v>692</v>
      </c>
      <c r="M211" s="1">
        <f t="shared" si="29"/>
        <v>1</v>
      </c>
      <c r="N211" s="1">
        <f t="shared" si="30"/>
        <v>0</v>
      </c>
    </row>
    <row r="212" spans="1:14" s="43" customFormat="1" x14ac:dyDescent="0.2">
      <c r="A212" s="33" t="s">
        <v>429</v>
      </c>
      <c r="B212" s="33" t="s">
        <v>430</v>
      </c>
      <c r="C212" s="56">
        <v>66</v>
      </c>
      <c r="D212" s="115">
        <v>16</v>
      </c>
      <c r="E212" s="120">
        <f t="shared" si="24"/>
        <v>0.24242424242424243</v>
      </c>
      <c r="F212" s="35">
        <v>217242.34</v>
      </c>
      <c r="G212" s="123">
        <f t="shared" si="25"/>
        <v>13577.64625</v>
      </c>
      <c r="H212" s="36">
        <f t="shared" si="26"/>
        <v>3291.5506060606058</v>
      </c>
      <c r="I212" s="34">
        <f t="shared" si="27"/>
        <v>-3.3124023745091602E-2</v>
      </c>
      <c r="J212" s="37" t="str">
        <f t="shared" si="28"/>
        <v xml:space="preserve"> </v>
      </c>
      <c r="K212" s="1"/>
      <c r="L212" s="5" t="s">
        <v>692</v>
      </c>
      <c r="M212" s="1">
        <f t="shared" si="29"/>
        <v>0</v>
      </c>
      <c r="N212" s="1">
        <f t="shared" si="30"/>
        <v>0</v>
      </c>
    </row>
    <row r="213" spans="1:14" s="43" customFormat="1" x14ac:dyDescent="0.2">
      <c r="A213" s="33" t="s">
        <v>431</v>
      </c>
      <c r="B213" s="33" t="s">
        <v>432</v>
      </c>
      <c r="C213" s="56">
        <v>921.12000000000012</v>
      </c>
      <c r="D213" s="115">
        <v>104</v>
      </c>
      <c r="E213" s="120">
        <f t="shared" si="24"/>
        <v>0.11290602744484973</v>
      </c>
      <c r="F213" s="35">
        <v>2987873.65</v>
      </c>
      <c r="G213" s="123">
        <f t="shared" si="25"/>
        <v>28729.554326923077</v>
      </c>
      <c r="H213" s="36">
        <f t="shared" si="26"/>
        <v>3243.739849313878</v>
      </c>
      <c r="I213" s="34">
        <f t="shared" si="27"/>
        <v>-4.7168186402005374E-2</v>
      </c>
      <c r="J213" s="37" t="str">
        <f t="shared" si="28"/>
        <v xml:space="preserve"> </v>
      </c>
      <c r="K213" s="1"/>
      <c r="L213" s="5" t="s">
        <v>693</v>
      </c>
      <c r="M213" s="1">
        <f t="shared" si="29"/>
        <v>0</v>
      </c>
      <c r="N213" s="1">
        <f t="shared" si="30"/>
        <v>0</v>
      </c>
    </row>
    <row r="214" spans="1:14" s="43" customFormat="1" x14ac:dyDescent="0.2">
      <c r="A214" s="33" t="s">
        <v>433</v>
      </c>
      <c r="B214" s="33" t="s">
        <v>434</v>
      </c>
      <c r="C214" s="56">
        <v>45</v>
      </c>
      <c r="D214" s="115" t="s">
        <v>719</v>
      </c>
      <c r="E214" s="115" t="s">
        <v>719</v>
      </c>
      <c r="F214" s="35">
        <v>96961.53</v>
      </c>
      <c r="G214" s="115" t="s">
        <v>719</v>
      </c>
      <c r="H214" s="36">
        <f t="shared" si="26"/>
        <v>2154.7006666666666</v>
      </c>
      <c r="I214" s="34">
        <f t="shared" si="27"/>
        <v>-0.36706781697827073</v>
      </c>
      <c r="J214" s="37" t="str">
        <f t="shared" si="28"/>
        <v>low</v>
      </c>
      <c r="K214" s="1"/>
      <c r="L214" s="5" t="s">
        <v>694</v>
      </c>
      <c r="M214" s="1">
        <f t="shared" si="29"/>
        <v>0</v>
      </c>
      <c r="N214" s="1">
        <f t="shared" si="30"/>
        <v>1</v>
      </c>
    </row>
    <row r="215" spans="1:14" s="43" customFormat="1" x14ac:dyDescent="0.2">
      <c r="A215" s="33" t="s">
        <v>435</v>
      </c>
      <c r="B215" s="33" t="s">
        <v>436</v>
      </c>
      <c r="C215" s="56">
        <v>157.4</v>
      </c>
      <c r="D215" s="115">
        <v>13</v>
      </c>
      <c r="E215" s="120">
        <f t="shared" si="24"/>
        <v>8.2592121982210928E-2</v>
      </c>
      <c r="F215" s="35">
        <v>266211.08999999997</v>
      </c>
      <c r="G215" s="123">
        <f t="shared" si="25"/>
        <v>20477.776153846153</v>
      </c>
      <c r="H215" s="36">
        <f t="shared" si="26"/>
        <v>1691.3029860228714</v>
      </c>
      <c r="I215" s="34">
        <f t="shared" si="27"/>
        <v>-0.5031884903295345</v>
      </c>
      <c r="J215" s="37" t="str">
        <f t="shared" si="28"/>
        <v>low</v>
      </c>
      <c r="K215" s="1"/>
      <c r="L215" s="5" t="s">
        <v>694</v>
      </c>
      <c r="M215" s="1">
        <f t="shared" si="29"/>
        <v>0</v>
      </c>
      <c r="N215" s="1">
        <f t="shared" si="30"/>
        <v>1</v>
      </c>
    </row>
    <row r="216" spans="1:14" s="43" customFormat="1" x14ac:dyDescent="0.2">
      <c r="A216" s="33" t="s">
        <v>437</v>
      </c>
      <c r="B216" s="33" t="s">
        <v>438</v>
      </c>
      <c r="C216" s="56">
        <v>52.5</v>
      </c>
      <c r="D216" s="115">
        <v>11</v>
      </c>
      <c r="E216" s="120">
        <f t="shared" si="24"/>
        <v>0.20952380952380953</v>
      </c>
      <c r="F216" s="35">
        <v>95597.41</v>
      </c>
      <c r="G216" s="123">
        <f t="shared" si="25"/>
        <v>8690.6736363636373</v>
      </c>
      <c r="H216" s="36">
        <f t="shared" si="26"/>
        <v>1820.9030476190476</v>
      </c>
      <c r="I216" s="34">
        <f t="shared" si="27"/>
        <v>-0.46511914214823169</v>
      </c>
      <c r="J216" s="37" t="str">
        <f t="shared" si="28"/>
        <v>low</v>
      </c>
      <c r="K216" s="1"/>
      <c r="L216" s="5" t="s">
        <v>694</v>
      </c>
      <c r="M216" s="1">
        <f t="shared" si="29"/>
        <v>0</v>
      </c>
      <c r="N216" s="1">
        <f t="shared" si="30"/>
        <v>1</v>
      </c>
    </row>
    <row r="217" spans="1:14" s="43" customFormat="1" x14ac:dyDescent="0.2">
      <c r="A217" s="33" t="s">
        <v>439</v>
      </c>
      <c r="B217" s="33" t="s">
        <v>440</v>
      </c>
      <c r="C217" s="56">
        <v>117.28999999999999</v>
      </c>
      <c r="D217" s="115">
        <v>19</v>
      </c>
      <c r="E217" s="120">
        <f t="shared" si="24"/>
        <v>0.16199164464148694</v>
      </c>
      <c r="F217" s="35">
        <v>468719.66</v>
      </c>
      <c r="G217" s="123">
        <f t="shared" si="25"/>
        <v>24669.455789473683</v>
      </c>
      <c r="H217" s="36">
        <f t="shared" si="26"/>
        <v>3996.2457157472932</v>
      </c>
      <c r="I217" s="34">
        <f t="shared" si="27"/>
        <v>0.17387652210276094</v>
      </c>
      <c r="J217" s="37" t="str">
        <f t="shared" si="28"/>
        <v xml:space="preserve"> </v>
      </c>
      <c r="K217" s="1"/>
      <c r="L217" s="5" t="s">
        <v>694</v>
      </c>
      <c r="M217" s="1">
        <f t="shared" si="29"/>
        <v>0</v>
      </c>
      <c r="N217" s="1">
        <f t="shared" si="30"/>
        <v>0</v>
      </c>
    </row>
    <row r="218" spans="1:14" s="43" customFormat="1" x14ac:dyDescent="0.2">
      <c r="A218" s="33" t="s">
        <v>441</v>
      </c>
      <c r="B218" s="33" t="s">
        <v>442</v>
      </c>
      <c r="C218" s="56">
        <v>75</v>
      </c>
      <c r="D218" s="115">
        <v>12</v>
      </c>
      <c r="E218" s="120">
        <f t="shared" si="24"/>
        <v>0.16</v>
      </c>
      <c r="F218" s="35">
        <v>203191.26</v>
      </c>
      <c r="G218" s="123">
        <f t="shared" si="25"/>
        <v>16932.605</v>
      </c>
      <c r="H218" s="36">
        <f t="shared" si="26"/>
        <v>2709.2168000000001</v>
      </c>
      <c r="I218" s="34">
        <f t="shared" si="27"/>
        <v>-0.20418156914766639</v>
      </c>
      <c r="J218" s="37" t="str">
        <f t="shared" si="28"/>
        <v>low</v>
      </c>
      <c r="K218" s="1"/>
      <c r="L218" s="5" t="s">
        <v>694</v>
      </c>
      <c r="M218" s="1">
        <f t="shared" si="29"/>
        <v>0</v>
      </c>
      <c r="N218" s="1">
        <f t="shared" si="30"/>
        <v>1</v>
      </c>
    </row>
    <row r="219" spans="1:14" s="43" customFormat="1" x14ac:dyDescent="0.2">
      <c r="A219" s="33" t="s">
        <v>443</v>
      </c>
      <c r="B219" s="33" t="s">
        <v>444</v>
      </c>
      <c r="C219" s="56">
        <v>28</v>
      </c>
      <c r="D219" s="115" t="s">
        <v>719</v>
      </c>
      <c r="E219" s="115" t="s">
        <v>719</v>
      </c>
      <c r="F219" s="35">
        <v>53331.64</v>
      </c>
      <c r="G219" s="115" t="s">
        <v>719</v>
      </c>
      <c r="H219" s="36">
        <f t="shared" si="26"/>
        <v>1904.7014285714286</v>
      </c>
      <c r="I219" s="34">
        <f t="shared" si="27"/>
        <v>-0.44050380090367358</v>
      </c>
      <c r="J219" s="37" t="str">
        <f t="shared" si="28"/>
        <v>low</v>
      </c>
      <c r="K219" s="1"/>
      <c r="L219" s="5" t="s">
        <v>694</v>
      </c>
      <c r="M219" s="1">
        <f t="shared" si="29"/>
        <v>0</v>
      </c>
      <c r="N219" s="1">
        <f t="shared" si="30"/>
        <v>1</v>
      </c>
    </row>
    <row r="220" spans="1:14" s="43" customFormat="1" x14ac:dyDescent="0.2">
      <c r="A220" s="33" t="s">
        <v>445</v>
      </c>
      <c r="B220" s="33" t="s">
        <v>446</v>
      </c>
      <c r="C220" s="56">
        <v>70.8</v>
      </c>
      <c r="D220" s="115" t="s">
        <v>719</v>
      </c>
      <c r="E220" s="115" t="s">
        <v>719</v>
      </c>
      <c r="F220" s="35">
        <v>215979.25</v>
      </c>
      <c r="G220" s="115" t="s">
        <v>719</v>
      </c>
      <c r="H220" s="36">
        <f t="shared" si="26"/>
        <v>3050.5543785310738</v>
      </c>
      <c r="I220" s="34">
        <f t="shared" si="27"/>
        <v>-0.10391541985406449</v>
      </c>
      <c r="J220" s="37" t="str">
        <f t="shared" si="28"/>
        <v xml:space="preserve"> </v>
      </c>
      <c r="K220" s="1"/>
      <c r="L220" s="5" t="s">
        <v>694</v>
      </c>
      <c r="M220" s="1">
        <f t="shared" si="29"/>
        <v>0</v>
      </c>
      <c r="N220" s="1">
        <f t="shared" si="30"/>
        <v>0</v>
      </c>
    </row>
    <row r="221" spans="1:14" s="43" customFormat="1" x14ac:dyDescent="0.2">
      <c r="A221" s="33" t="s">
        <v>447</v>
      </c>
      <c r="B221" s="33" t="s">
        <v>448</v>
      </c>
      <c r="C221" s="56">
        <v>109</v>
      </c>
      <c r="D221" s="115">
        <v>12</v>
      </c>
      <c r="E221" s="120">
        <f t="shared" si="24"/>
        <v>0.11009174311926606</v>
      </c>
      <c r="F221" s="35">
        <v>300377.87</v>
      </c>
      <c r="G221" s="123">
        <f t="shared" si="25"/>
        <v>25031.489166666666</v>
      </c>
      <c r="H221" s="36">
        <f t="shared" si="26"/>
        <v>2755.7602752293578</v>
      </c>
      <c r="I221" s="34">
        <f t="shared" si="27"/>
        <v>-0.19050966388580548</v>
      </c>
      <c r="J221" s="37" t="str">
        <f t="shared" si="28"/>
        <v xml:space="preserve"> </v>
      </c>
      <c r="K221" s="1"/>
      <c r="L221" s="5" t="s">
        <v>694</v>
      </c>
      <c r="M221" s="1">
        <f t="shared" si="29"/>
        <v>0</v>
      </c>
      <c r="N221" s="1">
        <f t="shared" si="30"/>
        <v>0</v>
      </c>
    </row>
    <row r="222" spans="1:14" s="43" customFormat="1" x14ac:dyDescent="0.2">
      <c r="A222" s="33" t="s">
        <v>449</v>
      </c>
      <c r="B222" s="33" t="s">
        <v>450</v>
      </c>
      <c r="C222" s="56">
        <v>20</v>
      </c>
      <c r="D222" s="115" t="s">
        <v>719</v>
      </c>
      <c r="E222" s="115" t="s">
        <v>719</v>
      </c>
      <c r="F222" s="35">
        <v>20546.14</v>
      </c>
      <c r="G222" s="115" t="s">
        <v>719</v>
      </c>
      <c r="H222" s="36">
        <f t="shared" si="26"/>
        <v>1027.307</v>
      </c>
      <c r="I222" s="34">
        <f t="shared" si="27"/>
        <v>-0.69823387897800637</v>
      </c>
      <c r="J222" s="37" t="str">
        <f t="shared" si="28"/>
        <v>low</v>
      </c>
      <c r="K222" s="1"/>
      <c r="L222" s="5" t="s">
        <v>694</v>
      </c>
      <c r="M222" s="1">
        <f t="shared" si="29"/>
        <v>0</v>
      </c>
      <c r="N222" s="1">
        <f t="shared" si="30"/>
        <v>1</v>
      </c>
    </row>
    <row r="223" spans="1:14" s="43" customFormat="1" x14ac:dyDescent="0.2">
      <c r="A223" s="33" t="s">
        <v>451</v>
      </c>
      <c r="B223" s="33" t="s">
        <v>452</v>
      </c>
      <c r="C223" s="56">
        <v>267.51</v>
      </c>
      <c r="D223" s="115">
        <v>58</v>
      </c>
      <c r="E223" s="120">
        <f t="shared" si="24"/>
        <v>0.21681432469814213</v>
      </c>
      <c r="F223" s="35">
        <v>1361081.86</v>
      </c>
      <c r="G223" s="123">
        <f t="shared" si="25"/>
        <v>23466.928620689658</v>
      </c>
      <c r="H223" s="36">
        <f t="shared" si="26"/>
        <v>5087.9662816343316</v>
      </c>
      <c r="I223" s="34">
        <f t="shared" si="27"/>
        <v>0.49456379514545157</v>
      </c>
      <c r="J223" s="37" t="str">
        <f t="shared" si="28"/>
        <v>HIGH</v>
      </c>
      <c r="K223" s="1"/>
      <c r="L223" s="5" t="s">
        <v>694</v>
      </c>
      <c r="M223" s="1">
        <f t="shared" si="29"/>
        <v>1</v>
      </c>
      <c r="N223" s="1">
        <f t="shared" si="30"/>
        <v>0</v>
      </c>
    </row>
    <row r="224" spans="1:14" s="43" customFormat="1" x14ac:dyDescent="0.2">
      <c r="A224" s="33" t="s">
        <v>453</v>
      </c>
      <c r="B224" s="33" t="s">
        <v>454</v>
      </c>
      <c r="C224" s="56">
        <v>50</v>
      </c>
      <c r="D224" s="115" t="s">
        <v>719</v>
      </c>
      <c r="E224" s="115" t="s">
        <v>719</v>
      </c>
      <c r="F224" s="35">
        <v>131259.78</v>
      </c>
      <c r="G224" s="115" t="s">
        <v>719</v>
      </c>
      <c r="H224" s="36">
        <f t="shared" si="26"/>
        <v>2625.1956</v>
      </c>
      <c r="I224" s="34">
        <f t="shared" si="27"/>
        <v>-0.22886236233569413</v>
      </c>
      <c r="J224" s="37" t="str">
        <f t="shared" si="28"/>
        <v>low</v>
      </c>
      <c r="K224" s="1"/>
      <c r="L224" s="5" t="s">
        <v>695</v>
      </c>
      <c r="M224" s="1">
        <f t="shared" si="29"/>
        <v>0</v>
      </c>
      <c r="N224" s="1">
        <f t="shared" si="30"/>
        <v>1</v>
      </c>
    </row>
    <row r="225" spans="1:14" s="43" customFormat="1" x14ac:dyDescent="0.2">
      <c r="A225" s="33" t="s">
        <v>455</v>
      </c>
      <c r="B225" s="33" t="s">
        <v>456</v>
      </c>
      <c r="C225" s="56">
        <v>54</v>
      </c>
      <c r="D225" s="115">
        <v>12</v>
      </c>
      <c r="E225" s="120">
        <f t="shared" si="24"/>
        <v>0.22222222222222221</v>
      </c>
      <c r="F225" s="35">
        <v>167666.79999999999</v>
      </c>
      <c r="G225" s="123">
        <f t="shared" si="25"/>
        <v>13972.233333333332</v>
      </c>
      <c r="H225" s="36">
        <f t="shared" si="26"/>
        <v>3104.9407407407407</v>
      </c>
      <c r="I225" s="34">
        <f t="shared" si="27"/>
        <v>-8.79397070822171E-2</v>
      </c>
      <c r="J225" s="37" t="str">
        <f t="shared" si="28"/>
        <v xml:space="preserve"> </v>
      </c>
      <c r="K225" s="1"/>
      <c r="L225" s="5" t="s">
        <v>695</v>
      </c>
      <c r="M225" s="1">
        <f t="shared" si="29"/>
        <v>0</v>
      </c>
      <c r="N225" s="1">
        <f t="shared" si="30"/>
        <v>0</v>
      </c>
    </row>
    <row r="226" spans="1:14" s="43" customFormat="1" x14ac:dyDescent="0.2">
      <c r="A226" s="33" t="s">
        <v>457</v>
      </c>
      <c r="B226" s="33" t="s">
        <v>458</v>
      </c>
      <c r="C226" s="56">
        <v>494.85</v>
      </c>
      <c r="D226" s="115">
        <v>93</v>
      </c>
      <c r="E226" s="120">
        <f t="shared" si="24"/>
        <v>0.18793573810245529</v>
      </c>
      <c r="F226" s="35">
        <v>2207011.89</v>
      </c>
      <c r="G226" s="123">
        <f t="shared" si="25"/>
        <v>23731.310645161291</v>
      </c>
      <c r="H226" s="36">
        <f t="shared" si="26"/>
        <v>4459.961382237042</v>
      </c>
      <c r="I226" s="34">
        <f t="shared" si="27"/>
        <v>0.31009060215258066</v>
      </c>
      <c r="J226" s="37" t="str">
        <f t="shared" si="28"/>
        <v>HIGH</v>
      </c>
      <c r="K226" s="1"/>
      <c r="L226" s="5" t="s">
        <v>695</v>
      </c>
      <c r="M226" s="1">
        <f t="shared" si="29"/>
        <v>1</v>
      </c>
      <c r="N226" s="1">
        <f t="shared" si="30"/>
        <v>0</v>
      </c>
    </row>
    <row r="227" spans="1:14" s="43" customFormat="1" x14ac:dyDescent="0.2">
      <c r="A227" s="33" t="s">
        <v>459</v>
      </c>
      <c r="B227" s="33" t="s">
        <v>460</v>
      </c>
      <c r="C227" s="56">
        <v>221.75</v>
      </c>
      <c r="D227" s="115">
        <v>34</v>
      </c>
      <c r="E227" s="120">
        <f t="shared" si="24"/>
        <v>0.15332581736189402</v>
      </c>
      <c r="F227" s="35">
        <v>681996.96000000008</v>
      </c>
      <c r="G227" s="123">
        <f t="shared" si="25"/>
        <v>20058.734117647062</v>
      </c>
      <c r="H227" s="36">
        <f t="shared" si="26"/>
        <v>3075.5218038331459</v>
      </c>
      <c r="I227" s="34">
        <f t="shared" si="27"/>
        <v>-9.6581367730100953E-2</v>
      </c>
      <c r="J227" s="37" t="str">
        <f t="shared" si="28"/>
        <v xml:space="preserve"> </v>
      </c>
      <c r="K227" s="1"/>
      <c r="L227" s="5" t="s">
        <v>695</v>
      </c>
      <c r="M227" s="1">
        <f t="shared" si="29"/>
        <v>0</v>
      </c>
      <c r="N227" s="1">
        <f t="shared" si="30"/>
        <v>0</v>
      </c>
    </row>
    <row r="228" spans="1:14" s="43" customFormat="1" x14ac:dyDescent="0.2">
      <c r="A228" s="33" t="s">
        <v>461</v>
      </c>
      <c r="B228" s="33" t="s">
        <v>462</v>
      </c>
      <c r="C228" s="56">
        <v>376.95000000000005</v>
      </c>
      <c r="D228" s="115">
        <v>81</v>
      </c>
      <c r="E228" s="120">
        <f t="shared" si="24"/>
        <v>0.21488261042578588</v>
      </c>
      <c r="F228" s="35">
        <v>1734927.0999999999</v>
      </c>
      <c r="G228" s="123">
        <f t="shared" si="25"/>
        <v>21418.853086419753</v>
      </c>
      <c r="H228" s="36">
        <f t="shared" si="26"/>
        <v>4602.5390635362774</v>
      </c>
      <c r="I228" s="34">
        <f t="shared" si="27"/>
        <v>0.3519720590393538</v>
      </c>
      <c r="J228" s="37" t="str">
        <f t="shared" si="28"/>
        <v>HIGH</v>
      </c>
      <c r="K228" s="1"/>
      <c r="L228" s="5" t="s">
        <v>695</v>
      </c>
      <c r="M228" s="1">
        <f t="shared" si="29"/>
        <v>1</v>
      </c>
      <c r="N228" s="1">
        <f t="shared" si="30"/>
        <v>0</v>
      </c>
    </row>
    <row r="229" spans="1:14" s="43" customFormat="1" x14ac:dyDescent="0.2">
      <c r="A229" s="33" t="s">
        <v>463</v>
      </c>
      <c r="B229" s="33" t="s">
        <v>464</v>
      </c>
      <c r="C229" s="56">
        <v>738.7700000000001</v>
      </c>
      <c r="D229" s="115">
        <v>129</v>
      </c>
      <c r="E229" s="120">
        <f t="shared" si="24"/>
        <v>0.17461456204231354</v>
      </c>
      <c r="F229" s="35">
        <v>3175084.58</v>
      </c>
      <c r="G229" s="123">
        <f t="shared" si="25"/>
        <v>24613.058759689924</v>
      </c>
      <c r="H229" s="36">
        <f t="shared" si="26"/>
        <v>4297.7984758449848</v>
      </c>
      <c r="I229" s="34">
        <f t="shared" si="27"/>
        <v>0.2624560866323089</v>
      </c>
      <c r="J229" s="37" t="str">
        <f t="shared" si="28"/>
        <v>HIGH</v>
      </c>
      <c r="K229" s="1"/>
      <c r="L229" s="5" t="s">
        <v>696</v>
      </c>
      <c r="M229" s="1">
        <f t="shared" si="29"/>
        <v>1</v>
      </c>
      <c r="N229" s="1">
        <f t="shared" si="30"/>
        <v>0</v>
      </c>
    </row>
    <row r="230" spans="1:14" s="43" customFormat="1" x14ac:dyDescent="0.2">
      <c r="A230" s="33" t="s">
        <v>465</v>
      </c>
      <c r="B230" s="33" t="s">
        <v>466</v>
      </c>
      <c r="C230" s="56">
        <v>154.80000000000001</v>
      </c>
      <c r="D230" s="115">
        <v>18</v>
      </c>
      <c r="E230" s="120">
        <f t="shared" si="24"/>
        <v>0.11627906976744186</v>
      </c>
      <c r="F230" s="35">
        <v>422279.2</v>
      </c>
      <c r="G230" s="123">
        <f t="shared" si="25"/>
        <v>23459.955555555556</v>
      </c>
      <c r="H230" s="36">
        <f t="shared" si="26"/>
        <v>2727.9018087855297</v>
      </c>
      <c r="I230" s="34">
        <f t="shared" si="27"/>
        <v>-0.19869294440114837</v>
      </c>
      <c r="J230" s="37" t="str">
        <f t="shared" si="28"/>
        <v xml:space="preserve"> </v>
      </c>
      <c r="K230" s="1"/>
      <c r="L230" s="5" t="s">
        <v>696</v>
      </c>
      <c r="M230" s="1">
        <f t="shared" si="29"/>
        <v>0</v>
      </c>
      <c r="N230" s="1">
        <f t="shared" si="30"/>
        <v>0</v>
      </c>
    </row>
    <row r="231" spans="1:14" s="43" customFormat="1" x14ac:dyDescent="0.2">
      <c r="A231" s="33" t="s">
        <v>467</v>
      </c>
      <c r="B231" s="33" t="s">
        <v>468</v>
      </c>
      <c r="C231" s="56">
        <v>148</v>
      </c>
      <c r="D231" s="115">
        <v>23</v>
      </c>
      <c r="E231" s="120">
        <f t="shared" si="24"/>
        <v>0.1554054054054054</v>
      </c>
      <c r="F231" s="35">
        <v>410290.61</v>
      </c>
      <c r="G231" s="123">
        <f t="shared" si="25"/>
        <v>17838.722173913044</v>
      </c>
      <c r="H231" s="36">
        <f t="shared" si="26"/>
        <v>2772.2338513513514</v>
      </c>
      <c r="I231" s="34">
        <f t="shared" si="27"/>
        <v>-0.18567063605313761</v>
      </c>
      <c r="J231" s="37" t="str">
        <f t="shared" si="28"/>
        <v xml:space="preserve"> </v>
      </c>
      <c r="K231" s="1"/>
      <c r="L231" s="5" t="s">
        <v>696</v>
      </c>
      <c r="M231" s="1">
        <f t="shared" si="29"/>
        <v>0</v>
      </c>
      <c r="N231" s="1">
        <f t="shared" si="30"/>
        <v>0</v>
      </c>
    </row>
    <row r="232" spans="1:14" s="43" customFormat="1" x14ac:dyDescent="0.2">
      <c r="A232" s="33" t="s">
        <v>469</v>
      </c>
      <c r="B232" s="33" t="s">
        <v>470</v>
      </c>
      <c r="C232" s="56">
        <v>158</v>
      </c>
      <c r="D232" s="115">
        <v>31</v>
      </c>
      <c r="E232" s="120">
        <f t="shared" si="24"/>
        <v>0.19620253164556961</v>
      </c>
      <c r="F232" s="35">
        <v>570240.72</v>
      </c>
      <c r="G232" s="123">
        <f t="shared" si="25"/>
        <v>18394.86193548387</v>
      </c>
      <c r="H232" s="36">
        <f t="shared" si="26"/>
        <v>3609.1184810126579</v>
      </c>
      <c r="I232" s="34">
        <f t="shared" si="27"/>
        <v>6.0159897989578104E-2</v>
      </c>
      <c r="J232" s="37" t="str">
        <f t="shared" si="28"/>
        <v xml:space="preserve"> </v>
      </c>
      <c r="K232" s="1"/>
      <c r="L232" s="5" t="s">
        <v>696</v>
      </c>
      <c r="M232" s="1">
        <f t="shared" si="29"/>
        <v>0</v>
      </c>
      <c r="N232" s="1">
        <f t="shared" si="30"/>
        <v>0</v>
      </c>
    </row>
    <row r="233" spans="1:14" s="43" customFormat="1" x14ac:dyDescent="0.2">
      <c r="A233" s="33" t="s">
        <v>471</v>
      </c>
      <c r="B233" s="33" t="s">
        <v>472</v>
      </c>
      <c r="C233" s="56">
        <v>212.85</v>
      </c>
      <c r="D233" s="115">
        <v>31</v>
      </c>
      <c r="E233" s="120">
        <f t="shared" si="24"/>
        <v>0.14564247122386659</v>
      </c>
      <c r="F233" s="35">
        <v>558928.57000000007</v>
      </c>
      <c r="G233" s="123">
        <f t="shared" si="25"/>
        <v>18029.953870967744</v>
      </c>
      <c r="H233" s="36">
        <f t="shared" si="26"/>
        <v>2625.9270378200613</v>
      </c>
      <c r="I233" s="34">
        <f t="shared" si="27"/>
        <v>-0.22864750625690877</v>
      </c>
      <c r="J233" s="37" t="str">
        <f t="shared" si="28"/>
        <v>low</v>
      </c>
      <c r="K233" s="1"/>
      <c r="L233" s="5" t="s">
        <v>696</v>
      </c>
      <c r="M233" s="1">
        <f t="shared" si="29"/>
        <v>0</v>
      </c>
      <c r="N233" s="1">
        <f t="shared" si="30"/>
        <v>1</v>
      </c>
    </row>
    <row r="234" spans="1:14" s="43" customFormat="1" x14ac:dyDescent="0.2">
      <c r="A234" s="33" t="s">
        <v>473</v>
      </c>
      <c r="B234" s="33" t="s">
        <v>474</v>
      </c>
      <c r="C234" s="56">
        <v>989.47</v>
      </c>
      <c r="D234" s="115">
        <v>186</v>
      </c>
      <c r="E234" s="120">
        <f t="shared" si="24"/>
        <v>0.18797942332764003</v>
      </c>
      <c r="F234" s="35">
        <v>4543227.53</v>
      </c>
      <c r="G234" s="123">
        <f t="shared" si="25"/>
        <v>24425.954462365593</v>
      </c>
      <c r="H234" s="36">
        <f t="shared" si="26"/>
        <v>4591.5768340626801</v>
      </c>
      <c r="I234" s="34">
        <f t="shared" si="27"/>
        <v>0.34875196079608228</v>
      </c>
      <c r="J234" s="37" t="str">
        <f t="shared" si="28"/>
        <v>HIGH</v>
      </c>
      <c r="K234" s="1"/>
      <c r="L234" s="5" t="s">
        <v>696</v>
      </c>
      <c r="M234" s="1">
        <f t="shared" si="29"/>
        <v>1</v>
      </c>
      <c r="N234" s="1">
        <f t="shared" si="30"/>
        <v>0</v>
      </c>
    </row>
    <row r="235" spans="1:14" s="43" customFormat="1" x14ac:dyDescent="0.2">
      <c r="A235" s="33" t="s">
        <v>475</v>
      </c>
      <c r="B235" s="33" t="s">
        <v>476</v>
      </c>
      <c r="C235" s="56">
        <v>71.59</v>
      </c>
      <c r="D235" s="115">
        <v>13</v>
      </c>
      <c r="E235" s="120">
        <f t="shared" si="24"/>
        <v>0.1815896074870792</v>
      </c>
      <c r="F235" s="35">
        <v>206304.56</v>
      </c>
      <c r="G235" s="123">
        <f t="shared" si="25"/>
        <v>15869.581538461538</v>
      </c>
      <c r="H235" s="36">
        <f t="shared" si="26"/>
        <v>2881.7510825534291</v>
      </c>
      <c r="I235" s="34">
        <f t="shared" si="27"/>
        <v>-0.15350051549042376</v>
      </c>
      <c r="J235" s="37" t="str">
        <f t="shared" si="28"/>
        <v xml:space="preserve"> </v>
      </c>
      <c r="K235" s="1"/>
      <c r="L235" s="5" t="s">
        <v>697</v>
      </c>
      <c r="M235" s="1">
        <f t="shared" si="29"/>
        <v>0</v>
      </c>
      <c r="N235" s="1">
        <f t="shared" si="30"/>
        <v>0</v>
      </c>
    </row>
    <row r="236" spans="1:14" s="43" customFormat="1" x14ac:dyDescent="0.2">
      <c r="A236" s="33" t="s">
        <v>477</v>
      </c>
      <c r="B236" s="33" t="s">
        <v>478</v>
      </c>
      <c r="C236" s="56">
        <v>67.8</v>
      </c>
      <c r="D236" s="115" t="s">
        <v>719</v>
      </c>
      <c r="E236" s="115" t="s">
        <v>719</v>
      </c>
      <c r="F236" s="35">
        <v>130143.33</v>
      </c>
      <c r="G236" s="115" t="s">
        <v>719</v>
      </c>
      <c r="H236" s="36">
        <f t="shared" si="26"/>
        <v>1919.5181415929205</v>
      </c>
      <c r="I236" s="34">
        <f t="shared" si="27"/>
        <v>-0.43615146804232663</v>
      </c>
      <c r="J236" s="37" t="str">
        <f t="shared" si="28"/>
        <v>low</v>
      </c>
      <c r="K236" s="1"/>
      <c r="L236" s="5" t="s">
        <v>697</v>
      </c>
      <c r="M236" s="1">
        <f t="shared" si="29"/>
        <v>0</v>
      </c>
      <c r="N236" s="1">
        <f t="shared" si="30"/>
        <v>1</v>
      </c>
    </row>
    <row r="237" spans="1:14" s="43" customFormat="1" x14ac:dyDescent="0.2">
      <c r="A237" s="33" t="s">
        <v>479</v>
      </c>
      <c r="B237" s="33" t="s">
        <v>480</v>
      </c>
      <c r="C237" s="56">
        <v>20</v>
      </c>
      <c r="D237" s="115" t="s">
        <v>719</v>
      </c>
      <c r="E237" s="115" t="s">
        <v>719</v>
      </c>
      <c r="F237" s="35">
        <v>65602.53</v>
      </c>
      <c r="G237" s="115" t="s">
        <v>719</v>
      </c>
      <c r="H237" s="36">
        <f t="shared" si="26"/>
        <v>3280.1264999999999</v>
      </c>
      <c r="I237" s="34">
        <f t="shared" si="27"/>
        <v>-3.6479795848321617E-2</v>
      </c>
      <c r="J237" s="37" t="str">
        <f t="shared" si="28"/>
        <v xml:space="preserve"> </v>
      </c>
      <c r="K237" s="1"/>
      <c r="L237" s="5" t="s">
        <v>697</v>
      </c>
      <c r="M237" s="1">
        <f t="shared" si="29"/>
        <v>0</v>
      </c>
      <c r="N237" s="1">
        <f t="shared" si="30"/>
        <v>0</v>
      </c>
    </row>
    <row r="238" spans="1:14" s="43" customFormat="1" x14ac:dyDescent="0.2">
      <c r="A238" s="33" t="s">
        <v>481</v>
      </c>
      <c r="B238" s="33" t="s">
        <v>482</v>
      </c>
      <c r="C238" s="56">
        <v>118</v>
      </c>
      <c r="D238" s="115">
        <v>11</v>
      </c>
      <c r="E238" s="120">
        <f t="shared" si="24"/>
        <v>9.3220338983050849E-2</v>
      </c>
      <c r="F238" s="35">
        <v>191745.81</v>
      </c>
      <c r="G238" s="123">
        <f t="shared" si="25"/>
        <v>17431.437272727271</v>
      </c>
      <c r="H238" s="36">
        <f t="shared" si="26"/>
        <v>1624.9644915254237</v>
      </c>
      <c r="I238" s="34">
        <f t="shared" si="27"/>
        <v>-0.52267508017943687</v>
      </c>
      <c r="J238" s="37" t="str">
        <f t="shared" si="28"/>
        <v>low</v>
      </c>
      <c r="K238" s="1"/>
      <c r="L238" s="5" t="s">
        <v>697</v>
      </c>
      <c r="M238" s="1">
        <f t="shared" si="29"/>
        <v>0</v>
      </c>
      <c r="N238" s="1">
        <f t="shared" si="30"/>
        <v>1</v>
      </c>
    </row>
    <row r="239" spans="1:14" s="43" customFormat="1" x14ac:dyDescent="0.2">
      <c r="A239" s="33" t="s">
        <v>483</v>
      </c>
      <c r="B239" s="33" t="s">
        <v>484</v>
      </c>
      <c r="C239" s="56">
        <v>178.6</v>
      </c>
      <c r="D239" s="115">
        <v>35</v>
      </c>
      <c r="E239" s="120">
        <f t="shared" si="24"/>
        <v>0.19596864501679731</v>
      </c>
      <c r="F239" s="35">
        <v>777592.36</v>
      </c>
      <c r="G239" s="123">
        <f t="shared" si="25"/>
        <v>22216.924571428572</v>
      </c>
      <c r="H239" s="36">
        <f t="shared" si="26"/>
        <v>4353.8206047032472</v>
      </c>
      <c r="I239" s="34">
        <f t="shared" si="27"/>
        <v>0.27891229740177903</v>
      </c>
      <c r="J239" s="37" t="str">
        <f t="shared" si="28"/>
        <v>HIGH</v>
      </c>
      <c r="K239" s="1"/>
      <c r="L239" s="5" t="s">
        <v>697</v>
      </c>
      <c r="M239" s="1">
        <f t="shared" si="29"/>
        <v>1</v>
      </c>
      <c r="N239" s="1">
        <f t="shared" si="30"/>
        <v>0</v>
      </c>
    </row>
    <row r="240" spans="1:14" s="43" customFormat="1" x14ac:dyDescent="0.2">
      <c r="A240" s="33" t="s">
        <v>485</v>
      </c>
      <c r="B240" s="33" t="s">
        <v>486</v>
      </c>
      <c r="C240" s="56">
        <v>224.6</v>
      </c>
      <c r="D240" s="115">
        <v>35</v>
      </c>
      <c r="E240" s="120">
        <f t="shared" si="24"/>
        <v>0.1558325912733749</v>
      </c>
      <c r="F240" s="35">
        <v>787320.36</v>
      </c>
      <c r="G240" s="123">
        <f t="shared" si="25"/>
        <v>22494.86742857143</v>
      </c>
      <c r="H240" s="36">
        <f t="shared" si="26"/>
        <v>3505.433481745325</v>
      </c>
      <c r="I240" s="34">
        <f t="shared" si="27"/>
        <v>2.9702965410445259E-2</v>
      </c>
      <c r="J240" s="37" t="str">
        <f t="shared" si="28"/>
        <v xml:space="preserve"> </v>
      </c>
      <c r="K240" s="1"/>
      <c r="L240" s="5" t="s">
        <v>697</v>
      </c>
      <c r="M240" s="1">
        <f t="shared" si="29"/>
        <v>0</v>
      </c>
      <c r="N240" s="1">
        <f t="shared" si="30"/>
        <v>0</v>
      </c>
    </row>
    <row r="241" spans="1:14" s="43" customFormat="1" x14ac:dyDescent="0.2">
      <c r="A241" s="33" t="s">
        <v>487</v>
      </c>
      <c r="B241" s="33" t="s">
        <v>488</v>
      </c>
      <c r="C241" s="56">
        <v>260.83</v>
      </c>
      <c r="D241" s="115">
        <v>39</v>
      </c>
      <c r="E241" s="120">
        <f t="shared" si="24"/>
        <v>0.1495226776061036</v>
      </c>
      <c r="F241" s="35">
        <v>867103.3899999999</v>
      </c>
      <c r="G241" s="123">
        <f t="shared" si="25"/>
        <v>22233.420256410252</v>
      </c>
      <c r="H241" s="36">
        <f t="shared" si="26"/>
        <v>3324.4005290802438</v>
      </c>
      <c r="I241" s="34">
        <f t="shared" si="27"/>
        <v>-2.3474528661823202E-2</v>
      </c>
      <c r="J241" s="37" t="str">
        <f t="shared" si="28"/>
        <v xml:space="preserve"> </v>
      </c>
      <c r="K241" s="1"/>
      <c r="L241" s="5" t="s">
        <v>698</v>
      </c>
      <c r="M241" s="1">
        <f t="shared" si="29"/>
        <v>0</v>
      </c>
      <c r="N241" s="1">
        <f t="shared" si="30"/>
        <v>0</v>
      </c>
    </row>
    <row r="242" spans="1:14" s="43" customFormat="1" x14ac:dyDescent="0.2">
      <c r="A242" s="33" t="s">
        <v>489</v>
      </c>
      <c r="B242" s="33" t="s">
        <v>490</v>
      </c>
      <c r="C242" s="56">
        <v>26.8</v>
      </c>
      <c r="D242" s="115" t="s">
        <v>719</v>
      </c>
      <c r="E242" s="115" t="s">
        <v>719</v>
      </c>
      <c r="F242" s="35">
        <v>89210.640000000014</v>
      </c>
      <c r="G242" s="115" t="s">
        <v>719</v>
      </c>
      <c r="H242" s="36">
        <f t="shared" si="26"/>
        <v>3328.7552238805974</v>
      </c>
      <c r="I242" s="34">
        <f t="shared" si="27"/>
        <v>-2.2195359573967899E-2</v>
      </c>
      <c r="J242" s="37" t="str">
        <f t="shared" si="28"/>
        <v xml:space="preserve"> </v>
      </c>
      <c r="K242" s="1"/>
      <c r="L242" s="5" t="s">
        <v>698</v>
      </c>
      <c r="M242" s="1">
        <f t="shared" si="29"/>
        <v>0</v>
      </c>
      <c r="N242" s="1">
        <f t="shared" si="30"/>
        <v>0</v>
      </c>
    </row>
    <row r="243" spans="1:14" s="43" customFormat="1" x14ac:dyDescent="0.2">
      <c r="A243" s="33" t="s">
        <v>491</v>
      </c>
      <c r="B243" s="33" t="s">
        <v>492</v>
      </c>
      <c r="C243" s="56">
        <v>41</v>
      </c>
      <c r="D243" s="115">
        <v>11</v>
      </c>
      <c r="E243" s="120">
        <f t="shared" si="24"/>
        <v>0.26829268292682928</v>
      </c>
      <c r="F243" s="35">
        <v>243829.07</v>
      </c>
      <c r="G243" s="123">
        <f t="shared" si="25"/>
        <v>22166.279090909091</v>
      </c>
      <c r="H243" s="36">
        <f t="shared" si="26"/>
        <v>5947.0504878048778</v>
      </c>
      <c r="I243" s="34">
        <f t="shared" si="27"/>
        <v>0.74691534003645743</v>
      </c>
      <c r="J243" s="37" t="str">
        <f t="shared" si="28"/>
        <v>HIGH</v>
      </c>
      <c r="K243" s="1"/>
      <c r="L243" s="5" t="s">
        <v>698</v>
      </c>
      <c r="M243" s="1">
        <f t="shared" si="29"/>
        <v>1</v>
      </c>
      <c r="N243" s="1">
        <f t="shared" si="30"/>
        <v>0</v>
      </c>
    </row>
    <row r="244" spans="1:14" s="43" customFormat="1" x14ac:dyDescent="0.2">
      <c r="A244" s="33" t="s">
        <v>493</v>
      </c>
      <c r="B244" s="33" t="s">
        <v>494</v>
      </c>
      <c r="C244" s="56">
        <v>77.400000000000006</v>
      </c>
      <c r="D244" s="115" t="s">
        <v>719</v>
      </c>
      <c r="E244" s="115" t="s">
        <v>719</v>
      </c>
      <c r="F244" s="35">
        <v>206024.57</v>
      </c>
      <c r="G244" s="115" t="s">
        <v>719</v>
      </c>
      <c r="H244" s="36">
        <f t="shared" si="26"/>
        <v>2661.8161498708009</v>
      </c>
      <c r="I244" s="34">
        <f t="shared" si="27"/>
        <v>-0.2181052651055535</v>
      </c>
      <c r="J244" s="37" t="str">
        <f t="shared" si="28"/>
        <v>low</v>
      </c>
      <c r="K244" s="1"/>
      <c r="L244" s="5" t="s">
        <v>698</v>
      </c>
      <c r="M244" s="1">
        <f t="shared" si="29"/>
        <v>0</v>
      </c>
      <c r="N244" s="1">
        <f t="shared" si="30"/>
        <v>1</v>
      </c>
    </row>
    <row r="245" spans="1:14" s="43" customFormat="1" x14ac:dyDescent="0.2">
      <c r="A245" s="33" t="s">
        <v>495</v>
      </c>
      <c r="B245" s="33" t="s">
        <v>496</v>
      </c>
      <c r="C245" s="56">
        <v>94</v>
      </c>
      <c r="D245" s="115">
        <v>14</v>
      </c>
      <c r="E245" s="120">
        <f t="shared" si="24"/>
        <v>0.14893617021276595</v>
      </c>
      <c r="F245" s="35">
        <v>305236.39</v>
      </c>
      <c r="G245" s="123">
        <f t="shared" si="25"/>
        <v>21802.599285714288</v>
      </c>
      <c r="H245" s="36">
        <f t="shared" si="26"/>
        <v>3247.1956382978724</v>
      </c>
      <c r="I245" s="34">
        <f t="shared" si="27"/>
        <v>-4.6153066251193087E-2</v>
      </c>
      <c r="J245" s="37" t="str">
        <f t="shared" si="28"/>
        <v xml:space="preserve"> </v>
      </c>
      <c r="K245" s="1"/>
      <c r="L245" s="5" t="s">
        <v>698</v>
      </c>
      <c r="M245" s="1">
        <f t="shared" si="29"/>
        <v>0</v>
      </c>
      <c r="N245" s="1">
        <f t="shared" si="30"/>
        <v>0</v>
      </c>
    </row>
    <row r="246" spans="1:14" s="43" customFormat="1" x14ac:dyDescent="0.2">
      <c r="A246" s="33" t="s">
        <v>497</v>
      </c>
      <c r="B246" s="33" t="s">
        <v>498</v>
      </c>
      <c r="C246" s="56">
        <v>99</v>
      </c>
      <c r="D246" s="115" t="s">
        <v>719</v>
      </c>
      <c r="E246" s="115" t="s">
        <v>719</v>
      </c>
      <c r="F246" s="35">
        <v>288834.44</v>
      </c>
      <c r="G246" s="115" t="s">
        <v>719</v>
      </c>
      <c r="H246" s="36">
        <f t="shared" si="26"/>
        <v>2917.5195959595958</v>
      </c>
      <c r="I246" s="34">
        <f t="shared" si="27"/>
        <v>-0.14299369956752828</v>
      </c>
      <c r="J246" s="37" t="str">
        <f t="shared" si="28"/>
        <v xml:space="preserve"> </v>
      </c>
      <c r="K246" s="1"/>
      <c r="L246" s="5" t="s">
        <v>698</v>
      </c>
      <c r="M246" s="1">
        <f t="shared" si="29"/>
        <v>0</v>
      </c>
      <c r="N246" s="1">
        <f t="shared" si="30"/>
        <v>0</v>
      </c>
    </row>
    <row r="247" spans="1:14" s="43" customFormat="1" x14ac:dyDescent="0.2">
      <c r="A247" s="33" t="s">
        <v>499</v>
      </c>
      <c r="B247" s="33" t="s">
        <v>500</v>
      </c>
      <c r="C247" s="56">
        <v>56.5</v>
      </c>
      <c r="D247" s="115" t="s">
        <v>719</v>
      </c>
      <c r="E247" s="115" t="s">
        <v>719</v>
      </c>
      <c r="F247" s="35">
        <v>80585.299999999988</v>
      </c>
      <c r="G247" s="115" t="s">
        <v>719</v>
      </c>
      <c r="H247" s="36">
        <f t="shared" si="26"/>
        <v>1426.2884955752211</v>
      </c>
      <c r="I247" s="34">
        <f t="shared" si="27"/>
        <v>-0.58103512701847704</v>
      </c>
      <c r="J247" s="37" t="str">
        <f t="shared" si="28"/>
        <v>low</v>
      </c>
      <c r="K247" s="1"/>
      <c r="L247" s="5" t="s">
        <v>699</v>
      </c>
      <c r="M247" s="1">
        <f t="shared" si="29"/>
        <v>0</v>
      </c>
      <c r="N247" s="1">
        <f t="shared" si="30"/>
        <v>1</v>
      </c>
    </row>
    <row r="248" spans="1:14" s="43" customFormat="1" x14ac:dyDescent="0.2">
      <c r="A248" s="33" t="s">
        <v>501</v>
      </c>
      <c r="B248" s="33" t="s">
        <v>502</v>
      </c>
      <c r="C248" s="56">
        <v>35</v>
      </c>
      <c r="D248" s="115" t="s">
        <v>719</v>
      </c>
      <c r="E248" s="115" t="s">
        <v>719</v>
      </c>
      <c r="F248" s="35">
        <v>129983.08</v>
      </c>
      <c r="G248" s="115" t="s">
        <v>719</v>
      </c>
      <c r="H248" s="36">
        <f t="shared" si="26"/>
        <v>3713.802285714286</v>
      </c>
      <c r="I248" s="34">
        <f t="shared" si="27"/>
        <v>9.091022450213404E-2</v>
      </c>
      <c r="J248" s="37" t="str">
        <f t="shared" si="28"/>
        <v xml:space="preserve"> </v>
      </c>
      <c r="K248" s="1"/>
      <c r="L248" s="5" t="s">
        <v>699</v>
      </c>
      <c r="M248" s="1">
        <f t="shared" si="29"/>
        <v>0</v>
      </c>
      <c r="N248" s="1">
        <f t="shared" si="30"/>
        <v>0</v>
      </c>
    </row>
    <row r="249" spans="1:14" s="43" customFormat="1" x14ac:dyDescent="0.2">
      <c r="A249" s="33" t="s">
        <v>503</v>
      </c>
      <c r="B249" s="33" t="s">
        <v>504</v>
      </c>
      <c r="C249" s="56">
        <v>53</v>
      </c>
      <c r="D249" s="115" t="s">
        <v>719</v>
      </c>
      <c r="E249" s="115" t="s">
        <v>719</v>
      </c>
      <c r="F249" s="35">
        <v>212929.25</v>
      </c>
      <c r="G249" s="115" t="s">
        <v>719</v>
      </c>
      <c r="H249" s="36">
        <f t="shared" si="26"/>
        <v>4017.5330188679245</v>
      </c>
      <c r="I249" s="34">
        <f t="shared" si="27"/>
        <v>0.1801295573587578</v>
      </c>
      <c r="J249" s="37" t="str">
        <f t="shared" si="28"/>
        <v xml:space="preserve"> </v>
      </c>
      <c r="K249" s="1"/>
      <c r="L249" s="5" t="s">
        <v>699</v>
      </c>
      <c r="M249" s="1">
        <f t="shared" si="29"/>
        <v>0</v>
      </c>
      <c r="N249" s="1">
        <f t="shared" si="30"/>
        <v>0</v>
      </c>
    </row>
    <row r="250" spans="1:14" s="43" customFormat="1" x14ac:dyDescent="0.2">
      <c r="A250" s="33" t="s">
        <v>505</v>
      </c>
      <c r="B250" s="33" t="s">
        <v>506</v>
      </c>
      <c r="C250" s="56">
        <v>42.19</v>
      </c>
      <c r="D250" s="115" t="s">
        <v>719</v>
      </c>
      <c r="E250" s="115" t="s">
        <v>719</v>
      </c>
      <c r="F250" s="35">
        <v>70439.62</v>
      </c>
      <c r="G250" s="115" t="s">
        <v>719</v>
      </c>
      <c r="H250" s="36">
        <f t="shared" si="26"/>
        <v>1669.5809433515051</v>
      </c>
      <c r="I250" s="34">
        <f t="shared" si="27"/>
        <v>-0.50956922808135785</v>
      </c>
      <c r="J250" s="37" t="str">
        <f t="shared" si="28"/>
        <v>low</v>
      </c>
      <c r="K250" s="1"/>
      <c r="L250" s="5" t="s">
        <v>699</v>
      </c>
      <c r="M250" s="1">
        <f t="shared" si="29"/>
        <v>0</v>
      </c>
      <c r="N250" s="1">
        <f t="shared" si="30"/>
        <v>1</v>
      </c>
    </row>
    <row r="251" spans="1:14" s="43" customFormat="1" x14ac:dyDescent="0.2">
      <c r="A251" s="33" t="s">
        <v>507</v>
      </c>
      <c r="B251" s="33" t="s">
        <v>508</v>
      </c>
      <c r="C251" s="56">
        <v>46</v>
      </c>
      <c r="D251" s="115" t="s">
        <v>719</v>
      </c>
      <c r="E251" s="115" t="s">
        <v>719</v>
      </c>
      <c r="F251" s="35">
        <v>123695.44</v>
      </c>
      <c r="G251" s="115" t="s">
        <v>719</v>
      </c>
      <c r="H251" s="36">
        <f t="shared" si="26"/>
        <v>2689.0313043478263</v>
      </c>
      <c r="I251" s="34">
        <f t="shared" si="27"/>
        <v>-0.21011095415513037</v>
      </c>
      <c r="J251" s="37" t="str">
        <f t="shared" si="28"/>
        <v>low</v>
      </c>
      <c r="K251" s="1"/>
      <c r="L251" s="5" t="s">
        <v>699</v>
      </c>
      <c r="M251" s="1">
        <f t="shared" si="29"/>
        <v>0</v>
      </c>
      <c r="N251" s="1">
        <f t="shared" si="30"/>
        <v>1</v>
      </c>
    </row>
    <row r="252" spans="1:14" s="43" customFormat="1" x14ac:dyDescent="0.2">
      <c r="A252" s="33" t="s">
        <v>509</v>
      </c>
      <c r="B252" s="33" t="s">
        <v>510</v>
      </c>
      <c r="C252" s="56">
        <v>160.85000000000002</v>
      </c>
      <c r="D252" s="115">
        <v>19</v>
      </c>
      <c r="E252" s="120">
        <f t="shared" si="24"/>
        <v>0.1181224743549891</v>
      </c>
      <c r="F252" s="35">
        <v>370092.6</v>
      </c>
      <c r="G252" s="123">
        <f t="shared" si="25"/>
        <v>19478.557894736841</v>
      </c>
      <c r="H252" s="36">
        <f t="shared" si="26"/>
        <v>2300.8554553932231</v>
      </c>
      <c r="I252" s="34">
        <f t="shared" si="27"/>
        <v>-0.3241356032750623</v>
      </c>
      <c r="J252" s="37" t="str">
        <f t="shared" si="28"/>
        <v>low</v>
      </c>
      <c r="K252" s="1"/>
      <c r="L252" s="5" t="s">
        <v>699</v>
      </c>
      <c r="M252" s="1">
        <f t="shared" si="29"/>
        <v>0</v>
      </c>
      <c r="N252" s="1">
        <f t="shared" si="30"/>
        <v>1</v>
      </c>
    </row>
    <row r="253" spans="1:14" s="43" customFormat="1" x14ac:dyDescent="0.2">
      <c r="A253" s="33" t="s">
        <v>511</v>
      </c>
      <c r="B253" s="33" t="s">
        <v>512</v>
      </c>
      <c r="C253" s="56">
        <v>396.25</v>
      </c>
      <c r="D253" s="115">
        <v>58</v>
      </c>
      <c r="E253" s="120">
        <f t="shared" si="24"/>
        <v>0.14637223974763408</v>
      </c>
      <c r="F253" s="35">
        <v>1336711.04</v>
      </c>
      <c r="G253" s="123">
        <f t="shared" si="25"/>
        <v>23046.742068965519</v>
      </c>
      <c r="H253" s="36">
        <f t="shared" si="26"/>
        <v>3373.4032555205049</v>
      </c>
      <c r="I253" s="34">
        <f t="shared" si="27"/>
        <v>-9.0802310688159471E-3</v>
      </c>
      <c r="J253" s="37" t="str">
        <f t="shared" si="28"/>
        <v xml:space="preserve"> </v>
      </c>
      <c r="K253" s="1"/>
      <c r="L253" s="5" t="s">
        <v>699</v>
      </c>
      <c r="M253" s="1">
        <f t="shared" si="29"/>
        <v>0</v>
      </c>
      <c r="N253" s="1">
        <f t="shared" si="30"/>
        <v>0</v>
      </c>
    </row>
    <row r="254" spans="1:14" s="43" customFormat="1" x14ac:dyDescent="0.2">
      <c r="A254" s="33" t="s">
        <v>513</v>
      </c>
      <c r="B254" s="33" t="s">
        <v>514</v>
      </c>
      <c r="C254" s="56">
        <v>453.5</v>
      </c>
      <c r="D254" s="115">
        <v>45</v>
      </c>
      <c r="E254" s="120">
        <f t="shared" si="24"/>
        <v>9.9228224917309815E-2</v>
      </c>
      <c r="F254" s="35">
        <v>1304820.3399999999</v>
      </c>
      <c r="G254" s="123">
        <f t="shared" si="25"/>
        <v>28996.007555555552</v>
      </c>
      <c r="H254" s="36">
        <f t="shared" si="26"/>
        <v>2877.2223594266811</v>
      </c>
      <c r="I254" s="34">
        <f t="shared" si="27"/>
        <v>-0.15483080449959175</v>
      </c>
      <c r="J254" s="37" t="str">
        <f t="shared" si="28"/>
        <v xml:space="preserve"> </v>
      </c>
      <c r="K254" s="1"/>
      <c r="L254" s="5" t="s">
        <v>700</v>
      </c>
      <c r="M254" s="1">
        <f t="shared" si="29"/>
        <v>0</v>
      </c>
      <c r="N254" s="1">
        <f t="shared" si="30"/>
        <v>0</v>
      </c>
    </row>
    <row r="255" spans="1:14" s="43" customFormat="1" x14ac:dyDescent="0.2">
      <c r="A255" s="33" t="s">
        <v>515</v>
      </c>
      <c r="B255" s="33" t="s">
        <v>516</v>
      </c>
      <c r="C255" s="56">
        <v>311.10000000000002</v>
      </c>
      <c r="D255" s="115">
        <v>32</v>
      </c>
      <c r="E255" s="120">
        <f t="shared" si="24"/>
        <v>0.10286081645773062</v>
      </c>
      <c r="F255" s="35">
        <v>922165.75</v>
      </c>
      <c r="G255" s="123">
        <f t="shared" si="25"/>
        <v>28817.6796875</v>
      </c>
      <c r="H255" s="36">
        <f t="shared" si="26"/>
        <v>2964.2100610736097</v>
      </c>
      <c r="I255" s="34">
        <f t="shared" si="27"/>
        <v>-0.12927861678685149</v>
      </c>
      <c r="J255" s="37" t="str">
        <f t="shared" si="28"/>
        <v xml:space="preserve"> </v>
      </c>
      <c r="K255" s="1"/>
      <c r="L255" s="5" t="s">
        <v>700</v>
      </c>
      <c r="M255" s="1">
        <f t="shared" si="29"/>
        <v>0</v>
      </c>
      <c r="N255" s="1">
        <f t="shared" si="30"/>
        <v>0</v>
      </c>
    </row>
    <row r="256" spans="1:14" s="43" customFormat="1" x14ac:dyDescent="0.2">
      <c r="A256" s="33" t="s">
        <v>517</v>
      </c>
      <c r="B256" s="33" t="s">
        <v>518</v>
      </c>
      <c r="C256" s="56">
        <v>128</v>
      </c>
      <c r="D256" s="115" t="s">
        <v>719</v>
      </c>
      <c r="E256" s="115" t="s">
        <v>719</v>
      </c>
      <c r="F256" s="35">
        <v>478023.97</v>
      </c>
      <c r="G256" s="115" t="s">
        <v>719</v>
      </c>
      <c r="H256" s="36">
        <f t="shared" si="26"/>
        <v>3734.5622656249998</v>
      </c>
      <c r="I256" s="34">
        <f t="shared" si="27"/>
        <v>9.700836129099133E-2</v>
      </c>
      <c r="J256" s="37" t="str">
        <f t="shared" si="28"/>
        <v xml:space="preserve"> </v>
      </c>
      <c r="K256" s="1"/>
      <c r="L256" s="5" t="s">
        <v>700</v>
      </c>
      <c r="M256" s="1">
        <f t="shared" si="29"/>
        <v>0</v>
      </c>
      <c r="N256" s="1">
        <f t="shared" si="30"/>
        <v>0</v>
      </c>
    </row>
    <row r="257" spans="1:14" s="43" customFormat="1" x14ac:dyDescent="0.2">
      <c r="A257" s="33" t="s">
        <v>519</v>
      </c>
      <c r="B257" s="33" t="s">
        <v>520</v>
      </c>
      <c r="C257" s="56">
        <v>454.40000000000009</v>
      </c>
      <c r="D257" s="115">
        <v>67</v>
      </c>
      <c r="E257" s="120">
        <f t="shared" si="24"/>
        <v>0.14744718309859153</v>
      </c>
      <c r="F257" s="35">
        <v>2026743.5799999998</v>
      </c>
      <c r="G257" s="123">
        <f t="shared" si="25"/>
        <v>30249.904179104476</v>
      </c>
      <c r="H257" s="36">
        <f t="shared" si="26"/>
        <v>4460.263160211266</v>
      </c>
      <c r="I257" s="34">
        <f t="shared" si="27"/>
        <v>0.31017924787259554</v>
      </c>
      <c r="J257" s="37" t="str">
        <f t="shared" si="28"/>
        <v>HIGH</v>
      </c>
      <c r="K257" s="1"/>
      <c r="L257" s="5" t="s">
        <v>700</v>
      </c>
      <c r="M257" s="1">
        <f t="shared" si="29"/>
        <v>1</v>
      </c>
      <c r="N257" s="1">
        <f t="shared" si="30"/>
        <v>0</v>
      </c>
    </row>
    <row r="258" spans="1:14" s="43" customFormat="1" x14ac:dyDescent="0.2">
      <c r="A258" s="33" t="s">
        <v>521</v>
      </c>
      <c r="B258" s="33" t="s">
        <v>522</v>
      </c>
      <c r="C258" s="56">
        <v>1348.1000000000001</v>
      </c>
      <c r="D258" s="115">
        <v>289</v>
      </c>
      <c r="E258" s="120">
        <f t="shared" si="24"/>
        <v>0.21437578814627992</v>
      </c>
      <c r="F258" s="35">
        <v>5197716.26</v>
      </c>
      <c r="G258" s="123">
        <f t="shared" si="25"/>
        <v>17985.177370242214</v>
      </c>
      <c r="H258" s="36">
        <f t="shared" si="26"/>
        <v>3855.5865736963128</v>
      </c>
      <c r="I258" s="34">
        <f t="shared" si="27"/>
        <v>0.13255862620308756</v>
      </c>
      <c r="J258" s="37" t="str">
        <f t="shared" si="28"/>
        <v xml:space="preserve"> </v>
      </c>
      <c r="K258" s="1"/>
      <c r="L258" s="5" t="s">
        <v>701</v>
      </c>
      <c r="M258" s="1">
        <f t="shared" si="29"/>
        <v>0</v>
      </c>
      <c r="N258" s="1">
        <f t="shared" si="30"/>
        <v>0</v>
      </c>
    </row>
    <row r="259" spans="1:14" s="43" customFormat="1" x14ac:dyDescent="0.2">
      <c r="A259" s="33" t="s">
        <v>523</v>
      </c>
      <c r="B259" s="33" t="s">
        <v>524</v>
      </c>
      <c r="C259" s="56">
        <v>602</v>
      </c>
      <c r="D259" s="115">
        <v>25</v>
      </c>
      <c r="E259" s="120">
        <f t="shared" si="24"/>
        <v>4.1528239202657809E-2</v>
      </c>
      <c r="F259" s="35">
        <v>1274789.17</v>
      </c>
      <c r="G259" s="123">
        <f t="shared" si="25"/>
        <v>50991.566800000001</v>
      </c>
      <c r="H259" s="36">
        <f t="shared" si="26"/>
        <v>2117.5899833887042</v>
      </c>
      <c r="I259" s="34">
        <f t="shared" si="27"/>
        <v>-0.37796888836322817</v>
      </c>
      <c r="J259" s="37" t="str">
        <f t="shared" si="28"/>
        <v>low</v>
      </c>
      <c r="K259" s="1"/>
      <c r="L259" s="5" t="s">
        <v>702</v>
      </c>
      <c r="M259" s="1">
        <f t="shared" si="29"/>
        <v>0</v>
      </c>
      <c r="N259" s="1">
        <f t="shared" si="30"/>
        <v>1</v>
      </c>
    </row>
    <row r="260" spans="1:14" s="43" customFormat="1" x14ac:dyDescent="0.2">
      <c r="A260" s="33" t="s">
        <v>525</v>
      </c>
      <c r="B260" s="33" t="s">
        <v>526</v>
      </c>
      <c r="C260" s="56">
        <v>1178.1000000000001</v>
      </c>
      <c r="D260" s="115">
        <v>202</v>
      </c>
      <c r="E260" s="120">
        <f t="shared" si="24"/>
        <v>0.17146252440370086</v>
      </c>
      <c r="F260" s="35">
        <v>4656664</v>
      </c>
      <c r="G260" s="123">
        <f t="shared" si="25"/>
        <v>23052.79207920792</v>
      </c>
      <c r="H260" s="36">
        <f t="shared" si="26"/>
        <v>3952.6899244546298</v>
      </c>
      <c r="I260" s="34">
        <f t="shared" si="27"/>
        <v>0.16108223355373874</v>
      </c>
      <c r="J260" s="37" t="str">
        <f t="shared" si="28"/>
        <v xml:space="preserve"> </v>
      </c>
      <c r="K260" s="1"/>
      <c r="L260" s="5" t="s">
        <v>703</v>
      </c>
      <c r="M260" s="1">
        <f t="shared" si="29"/>
        <v>0</v>
      </c>
      <c r="N260" s="1">
        <f t="shared" si="30"/>
        <v>0</v>
      </c>
    </row>
    <row r="261" spans="1:14" s="43" customFormat="1" x14ac:dyDescent="0.2">
      <c r="A261" s="33" t="s">
        <v>527</v>
      </c>
      <c r="B261" s="33" t="s">
        <v>528</v>
      </c>
      <c r="C261" s="56">
        <v>364.58000000000004</v>
      </c>
      <c r="D261" s="115">
        <v>78</v>
      </c>
      <c r="E261" s="120">
        <f t="shared" si="24"/>
        <v>0.21394481320972075</v>
      </c>
      <c r="F261" s="35">
        <v>1397213.34</v>
      </c>
      <c r="G261" s="123">
        <f t="shared" si="25"/>
        <v>17912.991538461538</v>
      </c>
      <c r="H261" s="36">
        <f t="shared" si="26"/>
        <v>3832.3916287234624</v>
      </c>
      <c r="I261" s="34">
        <f t="shared" si="27"/>
        <v>0.12574523101374724</v>
      </c>
      <c r="J261" s="37" t="str">
        <f t="shared" si="28"/>
        <v xml:space="preserve"> </v>
      </c>
      <c r="K261" s="1"/>
      <c r="L261" s="38" t="s">
        <v>704</v>
      </c>
      <c r="M261" s="1">
        <f t="shared" si="29"/>
        <v>0</v>
      </c>
      <c r="N261" s="1">
        <f t="shared" si="30"/>
        <v>0</v>
      </c>
    </row>
    <row r="262" spans="1:14" s="43" customFormat="1" x14ac:dyDescent="0.2">
      <c r="A262" s="33" t="s">
        <v>529</v>
      </c>
      <c r="B262" s="33" t="s">
        <v>530</v>
      </c>
      <c r="C262" s="56">
        <v>1189.25</v>
      </c>
      <c r="D262" s="115">
        <v>187</v>
      </c>
      <c r="E262" s="120">
        <f t="shared" si="24"/>
        <v>0.15724195921799453</v>
      </c>
      <c r="F262" s="35">
        <v>4761200.33</v>
      </c>
      <c r="G262" s="123">
        <f t="shared" si="25"/>
        <v>25460.964331550804</v>
      </c>
      <c r="H262" s="36">
        <f t="shared" si="26"/>
        <v>4003.531915072525</v>
      </c>
      <c r="I262" s="34">
        <f t="shared" si="27"/>
        <v>0.17601680549162957</v>
      </c>
      <c r="J262" s="37" t="str">
        <f t="shared" si="28"/>
        <v xml:space="preserve"> </v>
      </c>
      <c r="K262" s="1"/>
      <c r="L262" s="5" t="s">
        <v>705</v>
      </c>
      <c r="M262" s="1">
        <f t="shared" si="29"/>
        <v>0</v>
      </c>
      <c r="N262" s="1">
        <f t="shared" si="30"/>
        <v>0</v>
      </c>
    </row>
    <row r="263" spans="1:14" s="43" customFormat="1" x14ac:dyDescent="0.2">
      <c r="A263" s="33" t="s">
        <v>531</v>
      </c>
      <c r="B263" s="33" t="s">
        <v>532</v>
      </c>
      <c r="C263" s="56">
        <v>360.06</v>
      </c>
      <c r="D263" s="115">
        <v>71</v>
      </c>
      <c r="E263" s="120">
        <f t="shared" si="24"/>
        <v>0.19718935732933399</v>
      </c>
      <c r="F263" s="35">
        <v>1272603.31</v>
      </c>
      <c r="G263" s="123">
        <f t="shared" si="25"/>
        <v>17923.990281690141</v>
      </c>
      <c r="H263" s="36">
        <f t="shared" si="26"/>
        <v>3534.4201244237074</v>
      </c>
      <c r="I263" s="34">
        <f t="shared" si="27"/>
        <v>3.8217641863059537E-2</v>
      </c>
      <c r="J263" s="37" t="str">
        <f t="shared" si="28"/>
        <v xml:space="preserve"> </v>
      </c>
      <c r="K263" s="1"/>
      <c r="L263" s="5" t="s">
        <v>706</v>
      </c>
      <c r="M263" s="1">
        <f t="shared" si="29"/>
        <v>0</v>
      </c>
      <c r="N263" s="1">
        <f t="shared" si="30"/>
        <v>0</v>
      </c>
    </row>
    <row r="264" spans="1:14" s="43" customFormat="1" x14ac:dyDescent="0.2">
      <c r="A264" s="33" t="s">
        <v>533</v>
      </c>
      <c r="B264" s="33" t="s">
        <v>534</v>
      </c>
      <c r="C264" s="56">
        <v>47.35</v>
      </c>
      <c r="D264" s="115" t="s">
        <v>719</v>
      </c>
      <c r="E264" s="115" t="s">
        <v>719</v>
      </c>
      <c r="F264" s="35">
        <v>65979.61</v>
      </c>
      <c r="G264" s="115" t="s">
        <v>719</v>
      </c>
      <c r="H264" s="36">
        <f t="shared" si="26"/>
        <v>1393.444772967265</v>
      </c>
      <c r="I264" s="34">
        <f t="shared" si="27"/>
        <v>-0.59068280076286439</v>
      </c>
      <c r="J264" s="37" t="str">
        <f t="shared" si="28"/>
        <v>low</v>
      </c>
      <c r="K264" s="1"/>
      <c r="L264" s="5" t="s">
        <v>706</v>
      </c>
      <c r="M264" s="1">
        <f t="shared" si="29"/>
        <v>0</v>
      </c>
      <c r="N264" s="1">
        <f t="shared" si="30"/>
        <v>1</v>
      </c>
    </row>
    <row r="265" spans="1:14" s="43" customFormat="1" x14ac:dyDescent="0.2">
      <c r="A265" s="33" t="s">
        <v>535</v>
      </c>
      <c r="B265" s="33" t="s">
        <v>536</v>
      </c>
      <c r="C265" s="56">
        <v>776.54</v>
      </c>
      <c r="D265" s="115">
        <v>183</v>
      </c>
      <c r="E265" s="120">
        <f t="shared" si="24"/>
        <v>0.23566075153887758</v>
      </c>
      <c r="F265" s="35">
        <v>3705799.1399999997</v>
      </c>
      <c r="G265" s="123">
        <f t="shared" si="25"/>
        <v>20250.268524590163</v>
      </c>
      <c r="H265" s="36">
        <f t="shared" si="26"/>
        <v>4772.1934993689956</v>
      </c>
      <c r="I265" s="34">
        <f t="shared" si="27"/>
        <v>0.40180717260853416</v>
      </c>
      <c r="J265" s="37" t="str">
        <f t="shared" si="28"/>
        <v>HIGH</v>
      </c>
      <c r="K265" s="1"/>
      <c r="L265" s="86" t="s">
        <v>707</v>
      </c>
      <c r="M265" s="1">
        <f t="shared" si="29"/>
        <v>1</v>
      </c>
      <c r="N265" s="1">
        <f t="shared" si="30"/>
        <v>0</v>
      </c>
    </row>
    <row r="266" spans="1:14" s="43" customFormat="1" x14ac:dyDescent="0.2">
      <c r="A266" s="33" t="s">
        <v>537</v>
      </c>
      <c r="B266" s="33" t="s">
        <v>538</v>
      </c>
      <c r="C266" s="56">
        <v>759.85</v>
      </c>
      <c r="D266" s="115">
        <v>142</v>
      </c>
      <c r="E266" s="120">
        <f t="shared" si="24"/>
        <v>0.18687898927419885</v>
      </c>
      <c r="F266" s="35">
        <v>2254738.69</v>
      </c>
      <c r="G266" s="123">
        <f t="shared" si="25"/>
        <v>15878.441478873239</v>
      </c>
      <c r="H266" s="36">
        <f t="shared" si="26"/>
        <v>2967.3470948213462</v>
      </c>
      <c r="I266" s="34">
        <f t="shared" si="27"/>
        <v>-0.12835712933901988</v>
      </c>
      <c r="J266" s="37" t="str">
        <f t="shared" si="28"/>
        <v xml:space="preserve"> </v>
      </c>
      <c r="K266" s="1"/>
      <c r="L266" s="87" t="s">
        <v>707</v>
      </c>
      <c r="M266" s="1">
        <f t="shared" si="29"/>
        <v>0</v>
      </c>
      <c r="N266" s="1">
        <f t="shared" si="30"/>
        <v>0</v>
      </c>
    </row>
    <row r="267" spans="1:14" s="43" customFormat="1" x14ac:dyDescent="0.2">
      <c r="A267" s="33" t="s">
        <v>539</v>
      </c>
      <c r="B267" s="33" t="s">
        <v>540</v>
      </c>
      <c r="C267" s="56">
        <v>721.38000000000011</v>
      </c>
      <c r="D267" s="115">
        <v>153</v>
      </c>
      <c r="E267" s="120">
        <f t="shared" ref="E267:E276" si="31">+D267/C267</f>
        <v>0.21209348748232551</v>
      </c>
      <c r="F267" s="35">
        <v>3183678.85</v>
      </c>
      <c r="G267" s="123">
        <f t="shared" ref="G267:G276" si="32">IF(D267&gt;0,+F267/D267,"n/a")</f>
        <v>20808.358496732028</v>
      </c>
      <c r="H267" s="36">
        <f t="shared" ref="H267:H276" si="33">+F267/C267</f>
        <v>4413.3173223543754</v>
      </c>
      <c r="I267" s="34">
        <f t="shared" ref="I267:I276" si="34">+H267/$H$278-1</f>
        <v>0.29638915066873994</v>
      </c>
      <c r="J267" s="37" t="str">
        <f t="shared" ref="J267:J276" si="35">IF(I267&lt;-0.2,"low", IF(I267&gt;0.2, "HIGH", " "))</f>
        <v>HIGH</v>
      </c>
      <c r="K267" s="1"/>
      <c r="L267" s="88" t="s">
        <v>707</v>
      </c>
      <c r="M267" s="1">
        <f t="shared" ref="M267:M276" si="36">IF(I267&gt;0.2,1,0)</f>
        <v>1</v>
      </c>
      <c r="N267" s="1">
        <f t="shared" ref="N267:N276" si="37">IF(I267&lt;-0.2,1,0)</f>
        <v>0</v>
      </c>
    </row>
    <row r="268" spans="1:14" s="43" customFormat="1" x14ac:dyDescent="0.2">
      <c r="A268" s="33" t="s">
        <v>541</v>
      </c>
      <c r="B268" s="33" t="s">
        <v>542</v>
      </c>
      <c r="C268" s="56">
        <v>47</v>
      </c>
      <c r="D268" s="115" t="s">
        <v>719</v>
      </c>
      <c r="E268" s="115" t="s">
        <v>719</v>
      </c>
      <c r="F268" s="35">
        <v>125031.42</v>
      </c>
      <c r="G268" s="115" t="s">
        <v>719</v>
      </c>
      <c r="H268" s="36">
        <f t="shared" si="33"/>
        <v>2660.2429787234041</v>
      </c>
      <c r="I268" s="34">
        <f t="shared" si="34"/>
        <v>-0.21856737599825993</v>
      </c>
      <c r="J268" s="37" t="str">
        <f t="shared" si="35"/>
        <v>low</v>
      </c>
      <c r="K268" s="1"/>
      <c r="L268" s="88" t="s">
        <v>708</v>
      </c>
      <c r="M268" s="1">
        <f t="shared" si="36"/>
        <v>0</v>
      </c>
      <c r="N268" s="1">
        <f t="shared" si="37"/>
        <v>1</v>
      </c>
    </row>
    <row r="269" spans="1:14" s="43" customFormat="1" x14ac:dyDescent="0.2">
      <c r="A269" s="33" t="s">
        <v>543</v>
      </c>
      <c r="B269" s="33" t="s">
        <v>544</v>
      </c>
      <c r="C269" s="56">
        <v>92.699999999999989</v>
      </c>
      <c r="D269" s="115">
        <v>16</v>
      </c>
      <c r="E269" s="120">
        <f t="shared" si="31"/>
        <v>0.1725997842502697</v>
      </c>
      <c r="F269" s="35">
        <v>195534.63</v>
      </c>
      <c r="G269" s="123">
        <f t="shared" si="32"/>
        <v>12220.914375</v>
      </c>
      <c r="H269" s="36">
        <f t="shared" si="33"/>
        <v>2109.3271844660198</v>
      </c>
      <c r="I269" s="34">
        <f t="shared" si="34"/>
        <v>-0.3803960428357307</v>
      </c>
      <c r="J269" s="37" t="str">
        <f t="shared" si="35"/>
        <v>low</v>
      </c>
      <c r="K269" s="1"/>
      <c r="L269" s="88" t="s">
        <v>708</v>
      </c>
      <c r="M269" s="1">
        <f t="shared" si="36"/>
        <v>0</v>
      </c>
      <c r="N269" s="1">
        <f t="shared" si="37"/>
        <v>1</v>
      </c>
    </row>
    <row r="270" spans="1:14" s="43" customFormat="1" x14ac:dyDescent="0.2">
      <c r="A270" s="33" t="s">
        <v>545</v>
      </c>
      <c r="B270" s="33" t="s">
        <v>546</v>
      </c>
      <c r="C270" s="56">
        <v>94.01</v>
      </c>
      <c r="D270" s="115">
        <v>16</v>
      </c>
      <c r="E270" s="120">
        <f t="shared" si="31"/>
        <v>0.17019466014253801</v>
      </c>
      <c r="F270" s="35">
        <v>255491.9</v>
      </c>
      <c r="G270" s="123">
        <f t="shared" si="32"/>
        <v>15968.24375</v>
      </c>
      <c r="H270" s="36">
        <f t="shared" si="33"/>
        <v>2717.7098181044566</v>
      </c>
      <c r="I270" s="34">
        <f t="shared" si="34"/>
        <v>-0.20168678898053871</v>
      </c>
      <c r="J270" s="37" t="str">
        <f t="shared" si="35"/>
        <v>low</v>
      </c>
      <c r="K270" s="1"/>
      <c r="L270" s="88" t="s">
        <v>708</v>
      </c>
      <c r="M270" s="1">
        <f t="shared" si="36"/>
        <v>0</v>
      </c>
      <c r="N270" s="1">
        <f t="shared" si="37"/>
        <v>1</v>
      </c>
    </row>
    <row r="271" spans="1:14" s="43" customFormat="1" x14ac:dyDescent="0.2">
      <c r="A271" s="33" t="s">
        <v>547</v>
      </c>
      <c r="B271" s="33" t="s">
        <v>548</v>
      </c>
      <c r="C271" s="56">
        <v>62</v>
      </c>
      <c r="D271" s="115">
        <v>16</v>
      </c>
      <c r="E271" s="120">
        <f t="shared" si="31"/>
        <v>0.25806451612903225</v>
      </c>
      <c r="F271" s="35">
        <v>133317.01</v>
      </c>
      <c r="G271" s="123">
        <f t="shared" si="32"/>
        <v>8332.3131250000006</v>
      </c>
      <c r="H271" s="36">
        <f t="shared" si="33"/>
        <v>2150.2743548387098</v>
      </c>
      <c r="I271" s="34">
        <f t="shared" si="34"/>
        <v>-0.36836802319779061</v>
      </c>
      <c r="J271" s="37" t="str">
        <f t="shared" si="35"/>
        <v>low</v>
      </c>
      <c r="K271" s="1"/>
      <c r="L271" s="88" t="s">
        <v>708</v>
      </c>
      <c r="M271" s="1">
        <f t="shared" si="36"/>
        <v>0</v>
      </c>
      <c r="N271" s="1">
        <f t="shared" si="37"/>
        <v>1</v>
      </c>
    </row>
    <row r="272" spans="1:14" s="43" customFormat="1" x14ac:dyDescent="0.2">
      <c r="A272" s="33" t="s">
        <v>549</v>
      </c>
      <c r="B272" s="33" t="s">
        <v>550</v>
      </c>
      <c r="C272" s="56">
        <v>48.7</v>
      </c>
      <c r="D272" s="115" t="s">
        <v>719</v>
      </c>
      <c r="E272" s="115" t="s">
        <v>719</v>
      </c>
      <c r="F272" s="35">
        <v>164163.32</v>
      </c>
      <c r="G272" s="115" t="s">
        <v>719</v>
      </c>
      <c r="H272" s="36">
        <f t="shared" si="33"/>
        <v>3370.9100616016426</v>
      </c>
      <c r="I272" s="34">
        <f t="shared" si="34"/>
        <v>-9.8125938949727987E-3</v>
      </c>
      <c r="J272" s="37" t="str">
        <f t="shared" si="35"/>
        <v xml:space="preserve"> </v>
      </c>
      <c r="K272" s="1"/>
      <c r="L272" s="88" t="s">
        <v>708</v>
      </c>
      <c r="M272" s="1">
        <f t="shared" si="36"/>
        <v>0</v>
      </c>
      <c r="N272" s="1">
        <f t="shared" si="37"/>
        <v>0</v>
      </c>
    </row>
    <row r="273" spans="1:14" s="43" customFormat="1" x14ac:dyDescent="0.2">
      <c r="A273" s="33" t="s">
        <v>551</v>
      </c>
      <c r="B273" s="33" t="s">
        <v>552</v>
      </c>
      <c r="C273" s="56">
        <v>200.05</v>
      </c>
      <c r="D273" s="115">
        <v>44</v>
      </c>
      <c r="E273" s="120">
        <f t="shared" si="31"/>
        <v>0.21994501374656333</v>
      </c>
      <c r="F273" s="35">
        <v>860721.8</v>
      </c>
      <c r="G273" s="123">
        <f t="shared" si="32"/>
        <v>19561.859090909093</v>
      </c>
      <c r="H273" s="36">
        <f t="shared" si="33"/>
        <v>4302.5333666583356</v>
      </c>
      <c r="I273" s="34">
        <f t="shared" si="34"/>
        <v>0.26384693633371992</v>
      </c>
      <c r="J273" s="37" t="str">
        <f t="shared" si="35"/>
        <v>HIGH</v>
      </c>
      <c r="K273" s="1"/>
      <c r="L273" s="88" t="s">
        <v>708</v>
      </c>
      <c r="M273" s="1">
        <f t="shared" si="36"/>
        <v>1</v>
      </c>
      <c r="N273" s="1">
        <f t="shared" si="37"/>
        <v>0</v>
      </c>
    </row>
    <row r="274" spans="1:14" s="43" customFormat="1" x14ac:dyDescent="0.2">
      <c r="A274" s="33" t="s">
        <v>553</v>
      </c>
      <c r="B274" s="33" t="s">
        <v>554</v>
      </c>
      <c r="C274" s="56">
        <v>302.54999999999995</v>
      </c>
      <c r="D274" s="115">
        <v>55</v>
      </c>
      <c r="E274" s="120">
        <f t="shared" si="31"/>
        <v>0.18178813419269546</v>
      </c>
      <c r="F274" s="35">
        <v>1235324.8599999999</v>
      </c>
      <c r="G274" s="123">
        <f t="shared" si="32"/>
        <v>22460.451999999997</v>
      </c>
      <c r="H274" s="36">
        <f t="shared" si="33"/>
        <v>4083.0436622045945</v>
      </c>
      <c r="I274" s="34">
        <f t="shared" si="34"/>
        <v>0.19937297020940736</v>
      </c>
      <c r="J274" s="37" t="str">
        <f t="shared" si="35"/>
        <v xml:space="preserve"> </v>
      </c>
      <c r="K274" s="1"/>
      <c r="L274" s="88" t="s">
        <v>708</v>
      </c>
      <c r="M274" s="1">
        <f t="shared" si="36"/>
        <v>0</v>
      </c>
      <c r="N274" s="1">
        <f t="shared" si="37"/>
        <v>0</v>
      </c>
    </row>
    <row r="275" spans="1:14" s="43" customFormat="1" x14ac:dyDescent="0.2">
      <c r="A275" s="33" t="s">
        <v>555</v>
      </c>
      <c r="B275" s="33" t="s">
        <v>556</v>
      </c>
      <c r="C275" s="56">
        <v>170.07999999999998</v>
      </c>
      <c r="D275" s="115">
        <v>40</v>
      </c>
      <c r="E275" s="120">
        <f t="shared" si="31"/>
        <v>0.23518344308560679</v>
      </c>
      <c r="F275" s="35">
        <v>1194712.06</v>
      </c>
      <c r="G275" s="123">
        <f t="shared" si="32"/>
        <v>29867.801500000001</v>
      </c>
      <c r="H275" s="36">
        <f t="shared" si="33"/>
        <v>7024.4123941674516</v>
      </c>
      <c r="I275" s="34">
        <f t="shared" si="34"/>
        <v>1.0633848310648393</v>
      </c>
      <c r="J275" s="37" t="str">
        <f t="shared" si="35"/>
        <v>HIGH</v>
      </c>
      <c r="K275" s="1"/>
      <c r="L275" s="88" t="s">
        <v>708</v>
      </c>
      <c r="M275" s="1">
        <f t="shared" si="36"/>
        <v>1</v>
      </c>
      <c r="N275" s="1">
        <f t="shared" si="37"/>
        <v>0</v>
      </c>
    </row>
    <row r="276" spans="1:14" s="1" customFormat="1" x14ac:dyDescent="0.2">
      <c r="A276" s="39" t="s">
        <v>557</v>
      </c>
      <c r="B276" s="39" t="s">
        <v>558</v>
      </c>
      <c r="C276" s="40">
        <v>260.22000000000003</v>
      </c>
      <c r="D276" s="115">
        <v>64</v>
      </c>
      <c r="E276" s="120">
        <f t="shared" si="31"/>
        <v>0.24594573822150487</v>
      </c>
      <c r="F276" s="35">
        <v>1057069.93</v>
      </c>
      <c r="G276" s="123">
        <f t="shared" si="32"/>
        <v>16516.717656249999</v>
      </c>
      <c r="H276" s="36">
        <f t="shared" si="33"/>
        <v>4062.2163169625696</v>
      </c>
      <c r="I276" s="34">
        <f t="shared" si="34"/>
        <v>0.19325504520269399</v>
      </c>
      <c r="J276" s="37" t="str">
        <f t="shared" si="35"/>
        <v xml:space="preserve"> </v>
      </c>
      <c r="L276" s="88" t="s">
        <v>709</v>
      </c>
      <c r="M276" s="1">
        <f t="shared" si="36"/>
        <v>0</v>
      </c>
      <c r="N276" s="1">
        <f t="shared" si="37"/>
        <v>0</v>
      </c>
    </row>
    <row r="277" spans="1:14" s="43" customFormat="1" ht="4.5" customHeight="1" x14ac:dyDescent="0.2">
      <c r="A277" s="41"/>
      <c r="B277" s="41"/>
      <c r="C277" s="42"/>
      <c r="D277" s="116"/>
      <c r="E277" s="116"/>
      <c r="F277" s="41"/>
      <c r="G277" s="116"/>
      <c r="H277" s="41"/>
      <c r="I277" s="41"/>
      <c r="J277" s="41"/>
      <c r="K277" s="1"/>
      <c r="L277" s="1"/>
      <c r="M277" s="1"/>
      <c r="N277" s="1"/>
    </row>
    <row r="278" spans="1:14" s="43" customFormat="1" x14ac:dyDescent="0.2">
      <c r="A278" s="5"/>
      <c r="B278" s="4" t="s">
        <v>559</v>
      </c>
      <c r="C278" s="3">
        <v>81159.710000000065</v>
      </c>
      <c r="D278" s="125">
        <v>12622</v>
      </c>
      <c r="E278" s="126">
        <v>0.15552051627587124</v>
      </c>
      <c r="F278" s="127">
        <v>276293236.36000007</v>
      </c>
      <c r="G278" s="128">
        <v>21889.814321026784</v>
      </c>
      <c r="H278" s="128">
        <v>3404.3152243890454</v>
      </c>
      <c r="I278" s="1"/>
      <c r="J278" s="1" t="s">
        <v>638</v>
      </c>
      <c r="K278" s="1"/>
      <c r="L278" s="1"/>
      <c r="M278" s="1">
        <f>SUM(M10:M277)</f>
        <v>48</v>
      </c>
      <c r="N278" s="1">
        <f>SUM(N10:N277)</f>
        <v>87</v>
      </c>
    </row>
    <row r="279" spans="1:14" s="43" customFormat="1" x14ac:dyDescent="0.2">
      <c r="C279" s="32"/>
      <c r="D279" s="110"/>
      <c r="E279" s="121"/>
      <c r="F279" s="1"/>
      <c r="G279" s="110"/>
      <c r="H279" s="1"/>
      <c r="I279" s="1"/>
      <c r="J279" s="1"/>
      <c r="K279" s="1"/>
      <c r="L279" s="1"/>
      <c r="M279" s="1"/>
      <c r="N279" s="1"/>
    </row>
    <row r="280" spans="1:14" s="43" customFormat="1" x14ac:dyDescent="0.2">
      <c r="B280" s="45" t="s">
        <v>560</v>
      </c>
      <c r="C280" s="32"/>
      <c r="D280" s="110"/>
      <c r="E280" s="121">
        <f>MAX(E10:E276)</f>
        <v>0.31352057478772044</v>
      </c>
      <c r="F280" s="1"/>
      <c r="G280" s="124">
        <f>MAX(G10:G276)</f>
        <v>50991.566800000001</v>
      </c>
      <c r="H280" s="46">
        <f>MAX(H10:H276)</f>
        <v>17057</v>
      </c>
      <c r="I280" s="44">
        <f>MAX(I10:I276)</f>
        <v>4.01040558106987</v>
      </c>
      <c r="J280" s="1"/>
      <c r="K280" s="1"/>
      <c r="L280" s="1"/>
      <c r="M280" s="1"/>
      <c r="N280" s="1"/>
    </row>
    <row r="281" spans="1:14" s="43" customFormat="1" x14ac:dyDescent="0.2">
      <c r="B281" s="47" t="s">
        <v>561</v>
      </c>
      <c r="C281" s="32"/>
      <c r="D281" s="110"/>
      <c r="E281" s="121">
        <f>MIN(E10:E276)</f>
        <v>0</v>
      </c>
      <c r="F281" s="1"/>
      <c r="G281" s="124">
        <f>MIN(G10:G276)</f>
        <v>8332.3131250000006</v>
      </c>
      <c r="H281" s="46">
        <f>MIN(H10:H276)</f>
        <v>0</v>
      </c>
      <c r="I281" s="44">
        <f>MIN(I10:I276)</f>
        <v>-1</v>
      </c>
      <c r="J281" s="1"/>
      <c r="K281" s="1"/>
      <c r="L281" s="1"/>
      <c r="M281" s="1"/>
      <c r="N281" s="1"/>
    </row>
    <row r="283" spans="1:14" s="49" customFormat="1" x14ac:dyDescent="0.2">
      <c r="A283" s="85" t="s">
        <v>710</v>
      </c>
      <c r="D283" s="117"/>
      <c r="E283" s="117"/>
      <c r="G283" s="117"/>
    </row>
    <row r="284" spans="1:14" customFormat="1" ht="5.25" customHeight="1" x14ac:dyDescent="0.2">
      <c r="C284" s="49"/>
      <c r="D284" s="117"/>
      <c r="E284" s="122"/>
      <c r="F284" s="49"/>
      <c r="G284" s="117"/>
    </row>
    <row r="285" spans="1:14" customFormat="1" x14ac:dyDescent="0.2">
      <c r="A285" s="48" t="s">
        <v>644</v>
      </c>
      <c r="C285" s="57"/>
      <c r="D285" s="117"/>
      <c r="E285" s="122"/>
      <c r="F285" s="57"/>
      <c r="G285" s="117"/>
    </row>
    <row r="286" spans="1:14" customFormat="1" ht="19.5" customHeight="1" x14ac:dyDescent="0.2">
      <c r="A286" s="108" t="s">
        <v>718</v>
      </c>
      <c r="C286" s="57"/>
      <c r="D286" s="117"/>
      <c r="E286" s="122"/>
      <c r="F286" s="57"/>
      <c r="G286" s="117"/>
    </row>
  </sheetData>
  <pageMargins left="0.7" right="0.7" top="0.75" bottom="0.75" header="0.3" footer="0.3"/>
  <pageSetup scale="93" fitToHeight="8" orientation="landscape" r:id="rId1"/>
  <headerFooter>
    <oddFooter>&amp;L&amp;D&amp;R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SU</vt:lpstr>
      <vt:lpstr>By District</vt:lpstr>
      <vt:lpstr>'By District'!Print_Area</vt:lpstr>
      <vt:lpstr>'By SU'!Print_Area</vt:lpstr>
      <vt:lpstr>'By District'!Print_Titles</vt:lpstr>
      <vt:lpstr>'By SU'!Print_Titles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Tousignant</dc:creator>
  <cp:lastModifiedBy>Brackin, Stephanie</cp:lastModifiedBy>
  <cp:lastPrinted>2015-10-02T18:08:11Z</cp:lastPrinted>
  <dcterms:created xsi:type="dcterms:W3CDTF">2014-09-15T16:08:25Z</dcterms:created>
  <dcterms:modified xsi:type="dcterms:W3CDTF">2016-11-07T16:02:32Z</dcterms:modified>
</cp:coreProperties>
</file>