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uzannesprague\Desktop\"/>
    </mc:Choice>
  </mc:AlternateContent>
  <xr:revisionPtr revIDLastSave="0" documentId="13_ncr:1_{4A97A2D6-A324-4128-B71C-DA09EFC0050C}" xr6:coauthVersionLast="36" xr6:coauthVersionMax="36" xr10:uidLastSave="{00000000-0000-0000-0000-000000000000}"/>
  <bookViews>
    <workbookView xWindow="0" yWindow="0" windowWidth="25200" windowHeight="11370" firstSheet="3" activeTab="4" xr2:uid="{00000000-000D-0000-FFFF-FFFF00000000}"/>
  </bookViews>
  <sheets>
    <sheet name="Barnard Ab 6" sheetId="10" r:id="rId1"/>
    <sheet name="Cambridge Ab 7" sheetId="11" r:id="rId2"/>
    <sheet name="Huntington Ab 8" sheetId="6" r:id="rId3"/>
    <sheet name="Orwell Ab 9" sheetId="12" r:id="rId4"/>
    <sheet name="Windham Ab 10" sheetId="13" r:id="rId5"/>
    <sheet name="MUSDs" sheetId="1" r:id="rId6"/>
  </sheets>
  <definedNames>
    <definedName name="_xlnm.Print_Area" localSheetId="0">'Barnard Ab 6'!$A$1:$I$64</definedName>
    <definedName name="_xlnm.Print_Area" localSheetId="1">'Cambridge Ab 7'!$A$1:$I$64</definedName>
    <definedName name="_xlnm.Print_Area" localSheetId="2">'Huntington Ab 8'!$A$1:$I$59</definedName>
    <definedName name="_xlnm.Print_Area" localSheetId="3">'Orwell Ab 9'!$A$1:$I$64</definedName>
    <definedName name="_xlnm.Print_Area" localSheetId="4">'Windham Ab 10'!$A$1:$I$64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13" i="11" l="1"/>
  <c r="W27" i="11"/>
  <c r="Y15" i="11" s="1"/>
  <c r="W26" i="11"/>
  <c r="Y14" i="11" s="1"/>
  <c r="W25" i="11"/>
  <c r="W24" i="11"/>
  <c r="Y12" i="11" s="1"/>
  <c r="W23" i="11"/>
  <c r="Y11" i="11" s="1"/>
  <c r="W22" i="11"/>
  <c r="Y10" i="11" s="1"/>
  <c r="F53" i="13"/>
  <c r="F52" i="13"/>
  <c r="E53" i="13"/>
  <c r="E52" i="13"/>
  <c r="E54" i="13" s="1"/>
  <c r="C53" i="13"/>
  <c r="C52" i="13"/>
  <c r="C54" i="13" s="1"/>
  <c r="B53" i="13"/>
  <c r="D53" i="13" s="1"/>
  <c r="F48" i="13"/>
  <c r="F47" i="13"/>
  <c r="E48" i="13"/>
  <c r="E47" i="13"/>
  <c r="G47" i="13" s="1"/>
  <c r="C48" i="13"/>
  <c r="C47" i="13"/>
  <c r="B48" i="13"/>
  <c r="F43" i="13"/>
  <c r="G43" i="13" s="1"/>
  <c r="F42" i="13"/>
  <c r="G42" i="13" s="1"/>
  <c r="E43" i="13"/>
  <c r="E42" i="13"/>
  <c r="C43" i="13"/>
  <c r="C42" i="13"/>
  <c r="C44" i="13" s="1"/>
  <c r="B43" i="13"/>
  <c r="F38" i="13"/>
  <c r="F37" i="13"/>
  <c r="F39" i="13" s="1"/>
  <c r="E38" i="13"/>
  <c r="E39" i="13" s="1"/>
  <c r="E37" i="13"/>
  <c r="C38" i="13"/>
  <c r="C37" i="13"/>
  <c r="C39" i="13" s="1"/>
  <c r="B38" i="13"/>
  <c r="A58" i="13"/>
  <c r="A53" i="13"/>
  <c r="A48" i="13"/>
  <c r="A43" i="13"/>
  <c r="A38" i="13"/>
  <c r="G59" i="13"/>
  <c r="D59" i="13"/>
  <c r="I58" i="13" s="1"/>
  <c r="F58" i="13"/>
  <c r="E58" i="13"/>
  <c r="C58" i="13"/>
  <c r="B58" i="13"/>
  <c r="G57" i="13"/>
  <c r="F57" i="13"/>
  <c r="E57" i="13"/>
  <c r="C57" i="13"/>
  <c r="C59" i="13" s="1"/>
  <c r="B57" i="13"/>
  <c r="B59" i="13" s="1"/>
  <c r="A57" i="13"/>
  <c r="G54" i="13"/>
  <c r="D54" i="13"/>
  <c r="G53" i="13"/>
  <c r="F54" i="13"/>
  <c r="B52" i="13"/>
  <c r="D52" i="13" s="1"/>
  <c r="A52" i="13"/>
  <c r="G49" i="13"/>
  <c r="D49" i="13"/>
  <c r="I48" i="13" s="1"/>
  <c r="D48" i="13"/>
  <c r="B47" i="13"/>
  <c r="B49" i="13" s="1"/>
  <c r="A47" i="13"/>
  <c r="G44" i="13"/>
  <c r="D44" i="13"/>
  <c r="B42" i="13"/>
  <c r="A42" i="13"/>
  <c r="G39" i="13"/>
  <c r="D39" i="13"/>
  <c r="D38" i="13"/>
  <c r="B37" i="13"/>
  <c r="A37" i="13"/>
  <c r="E32" i="13"/>
  <c r="C32" i="13"/>
  <c r="D32" i="13" s="1"/>
  <c r="B32" i="13"/>
  <c r="A32" i="13"/>
  <c r="C31" i="13"/>
  <c r="E31" i="13" s="1"/>
  <c r="B31" i="13"/>
  <c r="A31" i="13"/>
  <c r="C30" i="13"/>
  <c r="B30" i="13"/>
  <c r="A30" i="13"/>
  <c r="C29" i="13"/>
  <c r="B29" i="13"/>
  <c r="A29" i="13"/>
  <c r="C28" i="13"/>
  <c r="D28" i="13" s="1"/>
  <c r="B28" i="13"/>
  <c r="A28" i="13"/>
  <c r="AA14" i="13"/>
  <c r="Z14" i="13"/>
  <c r="AA13" i="13"/>
  <c r="Z13" i="13"/>
  <c r="AA12" i="13"/>
  <c r="Z12" i="13"/>
  <c r="AA11" i="13"/>
  <c r="Z11" i="13"/>
  <c r="K11" i="13"/>
  <c r="K12" i="13" s="1"/>
  <c r="K13" i="13" s="1"/>
  <c r="K14" i="13" s="1"/>
  <c r="K15" i="13" s="1"/>
  <c r="K16" i="13" s="1"/>
  <c r="K17" i="13" s="1"/>
  <c r="K18" i="13" s="1"/>
  <c r="K19" i="13" s="1"/>
  <c r="K20" i="13" s="1"/>
  <c r="K21" i="13" s="1"/>
  <c r="K22" i="13" s="1"/>
  <c r="K23" i="13" s="1"/>
  <c r="K24" i="13" s="1"/>
  <c r="AA10" i="13"/>
  <c r="Z10" i="13"/>
  <c r="I2" i="13"/>
  <c r="I1" i="13"/>
  <c r="A1" i="13"/>
  <c r="F63" i="12"/>
  <c r="F62" i="12"/>
  <c r="E63" i="12"/>
  <c r="E62" i="12"/>
  <c r="C63" i="12"/>
  <c r="C62" i="12"/>
  <c r="B63" i="12"/>
  <c r="F58" i="12"/>
  <c r="E58" i="12"/>
  <c r="F57" i="12"/>
  <c r="E57" i="12"/>
  <c r="C58" i="12"/>
  <c r="C57" i="12"/>
  <c r="B58" i="12"/>
  <c r="F53" i="12"/>
  <c r="F54" i="12" s="1"/>
  <c r="E53" i="12"/>
  <c r="F52" i="12"/>
  <c r="E52" i="12"/>
  <c r="G52" i="12" s="1"/>
  <c r="C53" i="12"/>
  <c r="B53" i="12"/>
  <c r="F48" i="12"/>
  <c r="E48" i="12"/>
  <c r="F47" i="12"/>
  <c r="F49" i="12" s="1"/>
  <c r="E47" i="12"/>
  <c r="C48" i="12"/>
  <c r="B48" i="12"/>
  <c r="F43" i="12"/>
  <c r="E43" i="12"/>
  <c r="C43" i="12"/>
  <c r="B43" i="12"/>
  <c r="A53" i="12"/>
  <c r="A43" i="12"/>
  <c r="F38" i="12"/>
  <c r="E38" i="12"/>
  <c r="G38" i="12" s="1"/>
  <c r="F37" i="12"/>
  <c r="F39" i="12" s="1"/>
  <c r="E37" i="12"/>
  <c r="C38" i="12"/>
  <c r="B38" i="12"/>
  <c r="G64" i="12"/>
  <c r="D64" i="12"/>
  <c r="A63" i="12"/>
  <c r="C64" i="12"/>
  <c r="B62" i="12"/>
  <c r="A62" i="12"/>
  <c r="G59" i="12"/>
  <c r="D59" i="12"/>
  <c r="A58" i="12"/>
  <c r="B57" i="12"/>
  <c r="A57" i="12"/>
  <c r="G54" i="12"/>
  <c r="D54" i="12"/>
  <c r="I53" i="12" s="1"/>
  <c r="C52" i="12"/>
  <c r="B52" i="12"/>
  <c r="A52" i="12"/>
  <c r="G49" i="12"/>
  <c r="D49" i="12"/>
  <c r="G48" i="12"/>
  <c r="D48" i="12"/>
  <c r="A48" i="12"/>
  <c r="C47" i="12"/>
  <c r="C49" i="12" s="1"/>
  <c r="B47" i="12"/>
  <c r="D47" i="12" s="1"/>
  <c r="A47" i="12"/>
  <c r="G44" i="12"/>
  <c r="D44" i="12"/>
  <c r="I42" i="12" s="1"/>
  <c r="F44" i="12"/>
  <c r="F42" i="12"/>
  <c r="E42" i="12"/>
  <c r="G42" i="12" s="1"/>
  <c r="C42" i="12"/>
  <c r="B42" i="12"/>
  <c r="A42" i="12"/>
  <c r="G39" i="12"/>
  <c r="D39" i="12"/>
  <c r="D38" i="12"/>
  <c r="A38" i="12"/>
  <c r="C37" i="12"/>
  <c r="C39" i="12" s="1"/>
  <c r="B37" i="12"/>
  <c r="A37" i="12"/>
  <c r="C33" i="12"/>
  <c r="B33" i="12"/>
  <c r="A33" i="12"/>
  <c r="C32" i="12"/>
  <c r="B32" i="12"/>
  <c r="A32" i="12"/>
  <c r="C31" i="12"/>
  <c r="B31" i="12"/>
  <c r="E31" i="12" s="1"/>
  <c r="A31" i="12"/>
  <c r="C30" i="12"/>
  <c r="B30" i="12"/>
  <c r="A30" i="12"/>
  <c r="C29" i="12"/>
  <c r="B29" i="12"/>
  <c r="A29" i="12"/>
  <c r="C28" i="12"/>
  <c r="D28" i="12" s="1"/>
  <c r="B28" i="12"/>
  <c r="A28" i="12"/>
  <c r="AA15" i="12"/>
  <c r="Z15" i="12"/>
  <c r="AA14" i="12"/>
  <c r="Z14" i="12"/>
  <c r="AA13" i="12"/>
  <c r="Z13" i="12"/>
  <c r="AA12" i="12"/>
  <c r="Z12" i="12"/>
  <c r="K12" i="12"/>
  <c r="K13" i="12" s="1"/>
  <c r="K14" i="12" s="1"/>
  <c r="K15" i="12" s="1"/>
  <c r="K16" i="12" s="1"/>
  <c r="K17" i="12" s="1"/>
  <c r="K18" i="12" s="1"/>
  <c r="K19" i="12" s="1"/>
  <c r="K20" i="12" s="1"/>
  <c r="K21" i="12" s="1"/>
  <c r="K22" i="12" s="1"/>
  <c r="K23" i="12" s="1"/>
  <c r="K24" i="12" s="1"/>
  <c r="AA11" i="12"/>
  <c r="Z11" i="12"/>
  <c r="K11" i="12"/>
  <c r="AA10" i="12"/>
  <c r="Z10" i="12"/>
  <c r="I2" i="12"/>
  <c r="I1" i="12"/>
  <c r="A1" i="12"/>
  <c r="E28" i="12" l="1"/>
  <c r="G38" i="13"/>
  <c r="D31" i="12"/>
  <c r="E29" i="13"/>
  <c r="I38" i="13"/>
  <c r="D58" i="13"/>
  <c r="D42" i="13"/>
  <c r="D37" i="12"/>
  <c r="B44" i="12"/>
  <c r="G43" i="12"/>
  <c r="G62" i="12"/>
  <c r="F59" i="13"/>
  <c r="G58" i="13"/>
  <c r="C49" i="13"/>
  <c r="F49" i="13"/>
  <c r="G48" i="13"/>
  <c r="F44" i="13"/>
  <c r="B39" i="13"/>
  <c r="E59" i="13"/>
  <c r="G37" i="13"/>
  <c r="E44" i="13"/>
  <c r="E28" i="13"/>
  <c r="D29" i="13"/>
  <c r="E30" i="13"/>
  <c r="E49" i="13"/>
  <c r="D43" i="13"/>
  <c r="B44" i="13"/>
  <c r="I43" i="13"/>
  <c r="B54" i="13"/>
  <c r="I53" i="13"/>
  <c r="D30" i="13"/>
  <c r="D37" i="13"/>
  <c r="I37" i="13"/>
  <c r="D47" i="13"/>
  <c r="I47" i="13"/>
  <c r="D57" i="13"/>
  <c r="I57" i="13"/>
  <c r="D31" i="13"/>
  <c r="G52" i="13"/>
  <c r="I42" i="13"/>
  <c r="I52" i="13"/>
  <c r="D57" i="12"/>
  <c r="C44" i="12"/>
  <c r="C54" i="12"/>
  <c r="B64" i="12"/>
  <c r="G63" i="12"/>
  <c r="C59" i="12"/>
  <c r="D58" i="12"/>
  <c r="B54" i="12"/>
  <c r="G53" i="12"/>
  <c r="F59" i="12"/>
  <c r="G58" i="12"/>
  <c r="E64" i="12"/>
  <c r="E44" i="12"/>
  <c r="E54" i="12"/>
  <c r="D30" i="12"/>
  <c r="E33" i="12"/>
  <c r="E39" i="12"/>
  <c r="B39" i="12"/>
  <c r="I38" i="12"/>
  <c r="B49" i="12"/>
  <c r="I48" i="12"/>
  <c r="B59" i="12"/>
  <c r="I58" i="12"/>
  <c r="E29" i="12"/>
  <c r="E30" i="12"/>
  <c r="E32" i="12"/>
  <c r="D43" i="12"/>
  <c r="E49" i="12"/>
  <c r="D53" i="12"/>
  <c r="E59" i="12"/>
  <c r="F64" i="12"/>
  <c r="D63" i="12"/>
  <c r="I63" i="12"/>
  <c r="D32" i="12"/>
  <c r="D42" i="12"/>
  <c r="I43" i="12"/>
  <c r="I52" i="12"/>
  <c r="D62" i="12"/>
  <c r="I62" i="12"/>
  <c r="D29" i="12"/>
  <c r="D33" i="12"/>
  <c r="G37" i="12"/>
  <c r="G47" i="12"/>
  <c r="G57" i="12"/>
  <c r="D52" i="12"/>
  <c r="I37" i="12"/>
  <c r="I47" i="12"/>
  <c r="I57" i="12"/>
  <c r="Y12" i="6"/>
  <c r="W24" i="6"/>
  <c r="E58" i="6" s="1"/>
  <c r="W23" i="6"/>
  <c r="E53" i="6" s="1"/>
  <c r="W22" i="6"/>
  <c r="W21" i="6"/>
  <c r="E43" i="6" s="1"/>
  <c r="W20" i="6"/>
  <c r="E38" i="6" s="1"/>
  <c r="F58" i="6"/>
  <c r="C58" i="6"/>
  <c r="B58" i="6"/>
  <c r="F53" i="6"/>
  <c r="C53" i="6"/>
  <c r="B53" i="6"/>
  <c r="F48" i="6"/>
  <c r="E48" i="6"/>
  <c r="C48" i="6"/>
  <c r="B48" i="6"/>
  <c r="F43" i="6"/>
  <c r="C43" i="6"/>
  <c r="B43" i="6"/>
  <c r="A58" i="6"/>
  <c r="A53" i="6"/>
  <c r="A48" i="6"/>
  <c r="A43" i="6"/>
  <c r="A38" i="6"/>
  <c r="F38" i="6"/>
  <c r="C38" i="6"/>
  <c r="B38" i="6"/>
  <c r="F63" i="11"/>
  <c r="E63" i="11"/>
  <c r="C63" i="11"/>
  <c r="B63" i="11"/>
  <c r="F48" i="11"/>
  <c r="E48" i="11"/>
  <c r="C48" i="11"/>
  <c r="F53" i="11"/>
  <c r="E53" i="11"/>
  <c r="C53" i="11"/>
  <c r="B53" i="11"/>
  <c r="F58" i="11"/>
  <c r="E58" i="11"/>
  <c r="C58" i="11"/>
  <c r="B58" i="11"/>
  <c r="B48" i="11"/>
  <c r="F43" i="11"/>
  <c r="E43" i="11"/>
  <c r="C43" i="11"/>
  <c r="C38" i="11"/>
  <c r="Y13" i="6" l="1"/>
  <c r="Y10" i="6"/>
  <c r="Y11" i="6"/>
  <c r="Y14" i="6"/>
  <c r="B43" i="11"/>
  <c r="F38" i="11"/>
  <c r="E38" i="11"/>
  <c r="G38" i="11" s="1"/>
  <c r="B38" i="11"/>
  <c r="G64" i="11"/>
  <c r="D64" i="11"/>
  <c r="G63" i="11"/>
  <c r="D63" i="11"/>
  <c r="F62" i="11"/>
  <c r="E62" i="11"/>
  <c r="E64" i="11" s="1"/>
  <c r="C62" i="11"/>
  <c r="C64" i="11" s="1"/>
  <c r="B62" i="11"/>
  <c r="D62" i="11" s="1"/>
  <c r="G59" i="11"/>
  <c r="D59" i="11"/>
  <c r="G58" i="11"/>
  <c r="D58" i="11"/>
  <c r="F57" i="11"/>
  <c r="F59" i="11" s="1"/>
  <c r="E57" i="11"/>
  <c r="G57" i="11" s="1"/>
  <c r="C57" i="11"/>
  <c r="C59" i="11" s="1"/>
  <c r="B57" i="11"/>
  <c r="B59" i="11" s="1"/>
  <c r="G54" i="11"/>
  <c r="D54" i="11"/>
  <c r="G53" i="11"/>
  <c r="D53" i="11"/>
  <c r="F52" i="11"/>
  <c r="E52" i="11"/>
  <c r="E54" i="11" s="1"/>
  <c r="C52" i="11"/>
  <c r="C54" i="11" s="1"/>
  <c r="B52" i="11"/>
  <c r="G49" i="11"/>
  <c r="D49" i="11"/>
  <c r="G48" i="11"/>
  <c r="D48" i="11"/>
  <c r="F47" i="11"/>
  <c r="F49" i="11" s="1"/>
  <c r="E47" i="11"/>
  <c r="G47" i="11" s="1"/>
  <c r="D47" i="11"/>
  <c r="C47" i="11"/>
  <c r="C49" i="11" s="1"/>
  <c r="B47" i="11"/>
  <c r="B49" i="11" s="1"/>
  <c r="G44" i="11"/>
  <c r="D44" i="11"/>
  <c r="G43" i="11"/>
  <c r="D43" i="11"/>
  <c r="F42" i="11"/>
  <c r="E42" i="11"/>
  <c r="E44" i="11" s="1"/>
  <c r="C42" i="11"/>
  <c r="C44" i="11" s="1"/>
  <c r="B42" i="11"/>
  <c r="D42" i="11" s="1"/>
  <c r="G39" i="11"/>
  <c r="D39" i="11"/>
  <c r="D38" i="11"/>
  <c r="F37" i="11"/>
  <c r="E37" i="11"/>
  <c r="G37" i="11" s="1"/>
  <c r="D37" i="11"/>
  <c r="C37" i="11"/>
  <c r="C39" i="11" s="1"/>
  <c r="B37" i="11"/>
  <c r="F58" i="10"/>
  <c r="E58" i="10"/>
  <c r="C58" i="10"/>
  <c r="B58" i="10"/>
  <c r="F53" i="10"/>
  <c r="E53" i="10"/>
  <c r="C53" i="10"/>
  <c r="B53" i="10"/>
  <c r="F48" i="10"/>
  <c r="E48" i="10"/>
  <c r="C48" i="10"/>
  <c r="B48" i="10"/>
  <c r="F43" i="10"/>
  <c r="E43" i="10"/>
  <c r="C43" i="10"/>
  <c r="B43" i="10"/>
  <c r="C33" i="11"/>
  <c r="B33" i="11"/>
  <c r="A33" i="11"/>
  <c r="C33" i="10"/>
  <c r="B33" i="10"/>
  <c r="A33" i="10"/>
  <c r="F38" i="10"/>
  <c r="E38" i="10"/>
  <c r="D38" i="10"/>
  <c r="C38" i="10"/>
  <c r="B38" i="10"/>
  <c r="B37" i="10"/>
  <c r="A63" i="11"/>
  <c r="A58" i="11"/>
  <c r="A53" i="11"/>
  <c r="A48" i="11"/>
  <c r="A43" i="11"/>
  <c r="A38" i="11"/>
  <c r="A62" i="11"/>
  <c r="A57" i="11"/>
  <c r="A52" i="11"/>
  <c r="A47" i="11"/>
  <c r="A42" i="11"/>
  <c r="A37" i="11"/>
  <c r="C32" i="11"/>
  <c r="B32" i="11"/>
  <c r="A32" i="11"/>
  <c r="C31" i="11"/>
  <c r="B31" i="11"/>
  <c r="A31" i="11"/>
  <c r="C30" i="11"/>
  <c r="B30" i="11"/>
  <c r="A30" i="11"/>
  <c r="C29" i="11"/>
  <c r="B29" i="11"/>
  <c r="A29" i="11"/>
  <c r="C28" i="11"/>
  <c r="E28" i="11" s="1"/>
  <c r="B28" i="11"/>
  <c r="A28" i="11"/>
  <c r="AA15" i="11"/>
  <c r="Z15" i="11"/>
  <c r="AA14" i="11"/>
  <c r="Z14" i="11"/>
  <c r="AA13" i="11"/>
  <c r="Z13" i="11"/>
  <c r="AA12" i="11"/>
  <c r="Z12" i="11"/>
  <c r="K12" i="1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K28" i="11" s="1"/>
  <c r="AA11" i="11"/>
  <c r="Z11" i="11"/>
  <c r="K11" i="11"/>
  <c r="AA10" i="11"/>
  <c r="Z10" i="11"/>
  <c r="I2" i="11"/>
  <c r="I1" i="11"/>
  <c r="A1" i="11"/>
  <c r="D30" i="11" l="1"/>
  <c r="D33" i="10"/>
  <c r="E33" i="11"/>
  <c r="G42" i="11"/>
  <c r="I43" i="11"/>
  <c r="D57" i="11"/>
  <c r="E29" i="11"/>
  <c r="E30" i="11"/>
  <c r="E33" i="10"/>
  <c r="G52" i="11"/>
  <c r="I53" i="11"/>
  <c r="E31" i="11"/>
  <c r="D52" i="11"/>
  <c r="G62" i="11"/>
  <c r="I63" i="11"/>
  <c r="D33" i="11"/>
  <c r="F39" i="11"/>
  <c r="B39" i="11"/>
  <c r="B44" i="11"/>
  <c r="F44" i="11"/>
  <c r="B54" i="11"/>
  <c r="F54" i="11"/>
  <c r="B64" i="11"/>
  <c r="F64" i="11"/>
  <c r="E39" i="11"/>
  <c r="E49" i="11"/>
  <c r="E59" i="11"/>
  <c r="I38" i="11"/>
  <c r="I48" i="11"/>
  <c r="I58" i="11"/>
  <c r="D29" i="11"/>
  <c r="E32" i="11"/>
  <c r="D31" i="11"/>
  <c r="I42" i="11"/>
  <c r="I52" i="11"/>
  <c r="I62" i="11"/>
  <c r="D28" i="11"/>
  <c r="D32" i="11"/>
  <c r="I37" i="11"/>
  <c r="I47" i="11"/>
  <c r="I57" i="11"/>
  <c r="G64" i="10"/>
  <c r="D64" i="10"/>
  <c r="I63" i="10" s="1"/>
  <c r="F63" i="10"/>
  <c r="G63" i="10" s="1"/>
  <c r="F62" i="10"/>
  <c r="E63" i="10"/>
  <c r="E62" i="10"/>
  <c r="E64" i="10" s="1"/>
  <c r="C63" i="10"/>
  <c r="D63" i="10" s="1"/>
  <c r="C62" i="10"/>
  <c r="B63" i="10"/>
  <c r="B62" i="10"/>
  <c r="A62" i="10"/>
  <c r="A63" i="10"/>
  <c r="A58" i="10"/>
  <c r="A53" i="10"/>
  <c r="A48" i="10"/>
  <c r="A43" i="10"/>
  <c r="A38" i="10"/>
  <c r="AA15" i="10"/>
  <c r="Z15" i="10"/>
  <c r="G59" i="10"/>
  <c r="D59" i="10"/>
  <c r="F57" i="10"/>
  <c r="E57" i="10"/>
  <c r="C57" i="10"/>
  <c r="B57" i="10"/>
  <c r="A57" i="10"/>
  <c r="G54" i="10"/>
  <c r="D54" i="10"/>
  <c r="D53" i="10"/>
  <c r="F52" i="10"/>
  <c r="E52" i="10"/>
  <c r="E54" i="10" s="1"/>
  <c r="C52" i="10"/>
  <c r="C54" i="10" s="1"/>
  <c r="B52" i="10"/>
  <c r="A52" i="10"/>
  <c r="G49" i="10"/>
  <c r="D49" i="10"/>
  <c r="G48" i="10"/>
  <c r="F47" i="10"/>
  <c r="F49" i="10" s="1"/>
  <c r="E47" i="10"/>
  <c r="C47" i="10"/>
  <c r="C49" i="10" s="1"/>
  <c r="B47" i="10"/>
  <c r="B49" i="10" s="1"/>
  <c r="A47" i="10"/>
  <c r="G44" i="10"/>
  <c r="D44" i="10"/>
  <c r="F42" i="10"/>
  <c r="F44" i="10" s="1"/>
  <c r="E42" i="10"/>
  <c r="C42" i="10"/>
  <c r="C44" i="10" s="1"/>
  <c r="B42" i="10"/>
  <c r="B44" i="10" s="1"/>
  <c r="A42" i="10"/>
  <c r="G39" i="10"/>
  <c r="D39" i="10"/>
  <c r="I38" i="10" s="1"/>
  <c r="F37" i="10"/>
  <c r="E37" i="10"/>
  <c r="E39" i="10" s="1"/>
  <c r="C37" i="10"/>
  <c r="A37" i="10"/>
  <c r="C32" i="10"/>
  <c r="D32" i="10" s="1"/>
  <c r="B32" i="10"/>
  <c r="A32" i="10"/>
  <c r="C31" i="10"/>
  <c r="B31" i="10"/>
  <c r="E31" i="10" s="1"/>
  <c r="A31" i="10"/>
  <c r="C30" i="10"/>
  <c r="B30" i="10"/>
  <c r="A30" i="10"/>
  <c r="C29" i="10"/>
  <c r="B29" i="10"/>
  <c r="A29" i="10"/>
  <c r="C28" i="10"/>
  <c r="B28" i="10"/>
  <c r="A28" i="10"/>
  <c r="AA14" i="10"/>
  <c r="Z14" i="10"/>
  <c r="AA13" i="10"/>
  <c r="Z13" i="10"/>
  <c r="AA12" i="10"/>
  <c r="Z12" i="10"/>
  <c r="AA11" i="10"/>
  <c r="Z11" i="10"/>
  <c r="K11" i="10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AA10" i="10"/>
  <c r="Z10" i="10"/>
  <c r="I2" i="10"/>
  <c r="I1" i="10"/>
  <c r="A1" i="10"/>
  <c r="I47" i="10" l="1"/>
  <c r="I57" i="10"/>
  <c r="G57" i="10"/>
  <c r="C64" i="10"/>
  <c r="F64" i="10"/>
  <c r="I37" i="10"/>
  <c r="I48" i="10"/>
  <c r="G62" i="10"/>
  <c r="D37" i="10"/>
  <c r="I42" i="10"/>
  <c r="D48" i="10"/>
  <c r="I52" i="10"/>
  <c r="C59" i="10"/>
  <c r="D58" i="10"/>
  <c r="I58" i="10"/>
  <c r="B64" i="10"/>
  <c r="E44" i="10"/>
  <c r="F59" i="10"/>
  <c r="D62" i="10"/>
  <c r="I62" i="10"/>
  <c r="C39" i="10"/>
  <c r="E59" i="10"/>
  <c r="E32" i="10"/>
  <c r="G52" i="10"/>
  <c r="B59" i="10"/>
  <c r="D28" i="10"/>
  <c r="E29" i="10"/>
  <c r="D30" i="10"/>
  <c r="G38" i="10"/>
  <c r="G43" i="10"/>
  <c r="I43" i="10"/>
  <c r="D47" i="10"/>
  <c r="B54" i="10"/>
  <c r="E28" i="10"/>
  <c r="D29" i="10"/>
  <c r="B39" i="10"/>
  <c r="F39" i="10"/>
  <c r="G42" i="10"/>
  <c r="D43" i="10"/>
  <c r="G47" i="10"/>
  <c r="E49" i="10"/>
  <c r="G53" i="10"/>
  <c r="I53" i="10"/>
  <c r="D57" i="10"/>
  <c r="G58" i="10"/>
  <c r="E30" i="10"/>
  <c r="D31" i="10"/>
  <c r="D42" i="10"/>
  <c r="D52" i="10"/>
  <c r="G37" i="10"/>
  <c r="F54" i="10"/>
  <c r="C29" i="6"/>
  <c r="C30" i="6"/>
  <c r="C31" i="6"/>
  <c r="C32" i="6"/>
  <c r="C28" i="6"/>
  <c r="B29" i="6"/>
  <c r="B30" i="6"/>
  <c r="B31" i="6"/>
  <c r="B32" i="6"/>
  <c r="B28" i="6"/>
  <c r="A29" i="6"/>
  <c r="A30" i="6"/>
  <c r="A31" i="6"/>
  <c r="A32" i="6"/>
  <c r="A28" i="6"/>
  <c r="K11" i="6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I2" i="6"/>
  <c r="A1" i="6"/>
  <c r="I1" i="6"/>
  <c r="AA11" i="6"/>
  <c r="AA12" i="6"/>
  <c r="AA13" i="6"/>
  <c r="AA14" i="6"/>
  <c r="AA10" i="6"/>
  <c r="G39" i="6"/>
  <c r="F37" i="6"/>
  <c r="E37" i="6"/>
  <c r="E30" i="6" l="1"/>
  <c r="E28" i="6"/>
  <c r="E29" i="6"/>
  <c r="D29" i="6"/>
  <c r="D28" i="6"/>
  <c r="E32" i="6"/>
  <c r="E31" i="6"/>
  <c r="D30" i="6"/>
  <c r="D32" i="6"/>
  <c r="D31" i="6"/>
  <c r="G37" i="6"/>
  <c r="G38" i="6"/>
  <c r="G59" i="6" l="1"/>
  <c r="F57" i="6"/>
  <c r="E57" i="6"/>
  <c r="D59" i="6"/>
  <c r="C57" i="6"/>
  <c r="B57" i="6"/>
  <c r="G54" i="6"/>
  <c r="F52" i="6"/>
  <c r="E52" i="6"/>
  <c r="D54" i="6"/>
  <c r="C52" i="6"/>
  <c r="B52" i="6"/>
  <c r="G49" i="6"/>
  <c r="F47" i="6"/>
  <c r="E47" i="6"/>
  <c r="D49" i="6"/>
  <c r="C47" i="6"/>
  <c r="B47" i="6"/>
  <c r="D47" i="6" s="1"/>
  <c r="G44" i="6"/>
  <c r="F42" i="6"/>
  <c r="E42" i="6"/>
  <c r="D44" i="6"/>
  <c r="D43" i="6"/>
  <c r="C42" i="6"/>
  <c r="B42" i="6"/>
  <c r="D39" i="6"/>
  <c r="I38" i="6" s="1"/>
  <c r="C37" i="6"/>
  <c r="B37" i="6"/>
  <c r="A52" i="6"/>
  <c r="A57" i="6"/>
  <c r="A47" i="6"/>
  <c r="A42" i="6"/>
  <c r="A37" i="6"/>
  <c r="Z14" i="6"/>
  <c r="Z13" i="6"/>
  <c r="F39" i="6"/>
  <c r="E39" i="6"/>
  <c r="Z12" i="6"/>
  <c r="Z11" i="6"/>
  <c r="Z10" i="6"/>
  <c r="D57" i="6" l="1"/>
  <c r="G47" i="6"/>
  <c r="G42" i="6"/>
  <c r="D52" i="6"/>
  <c r="G52" i="6"/>
  <c r="G58" i="6"/>
  <c r="D38" i="6"/>
  <c r="D58" i="6"/>
  <c r="D48" i="6"/>
  <c r="D53" i="6"/>
  <c r="B44" i="6"/>
  <c r="D42" i="6"/>
  <c r="G43" i="6"/>
  <c r="G53" i="6"/>
  <c r="B39" i="6"/>
  <c r="D37" i="6"/>
  <c r="G48" i="6"/>
  <c r="G57" i="6"/>
  <c r="B54" i="6"/>
  <c r="F54" i="6"/>
  <c r="B59" i="6"/>
  <c r="E59" i="6"/>
  <c r="E54" i="6"/>
  <c r="C59" i="6"/>
  <c r="F59" i="6"/>
  <c r="E49" i="6"/>
  <c r="E44" i="6"/>
  <c r="F44" i="6"/>
  <c r="C54" i="6"/>
  <c r="C44" i="6"/>
  <c r="B49" i="6"/>
  <c r="I48" i="6"/>
  <c r="I47" i="6"/>
  <c r="I53" i="6"/>
  <c r="I52" i="6"/>
  <c r="C39" i="6"/>
  <c r="I43" i="6"/>
  <c r="I42" i="6"/>
  <c r="I58" i="6"/>
  <c r="I57" i="6"/>
  <c r="I37" i="6"/>
  <c r="C49" i="6"/>
  <c r="F49" i="6"/>
</calcChain>
</file>

<file path=xl/sharedStrings.xml><?xml version="1.0" encoding="utf-8"?>
<sst xmlns="http://schemas.openxmlformats.org/spreadsheetml/2006/main" count="1243" uniqueCount="196">
  <si>
    <t>Windham</t>
  </si>
  <si>
    <t>Lcl Debt</t>
  </si>
  <si>
    <t>Lcl no D</t>
  </si>
  <si>
    <t>Un no D</t>
  </si>
  <si>
    <t>Un debt</t>
  </si>
  <si>
    <t>Town m</t>
  </si>
  <si>
    <t>Town c</t>
  </si>
  <si>
    <t>T017</t>
  </si>
  <si>
    <t>Benson</t>
  </si>
  <si>
    <t>T017T017</t>
  </si>
  <si>
    <t>Rutland</t>
  </si>
  <si>
    <t>T042</t>
  </si>
  <si>
    <t>Castleton</t>
  </si>
  <si>
    <t>T042T042</t>
  </si>
  <si>
    <t>T073</t>
  </si>
  <si>
    <t>Fair Haven</t>
  </si>
  <si>
    <t>T073T073</t>
  </si>
  <si>
    <t>T098</t>
  </si>
  <si>
    <t>Hubbardton</t>
  </si>
  <si>
    <t>T098T098</t>
  </si>
  <si>
    <t>T148</t>
  </si>
  <si>
    <t>Orwell</t>
  </si>
  <si>
    <t>T148T148</t>
  </si>
  <si>
    <t>Addison</t>
  </si>
  <si>
    <t>T233</t>
  </si>
  <si>
    <t>West Haven</t>
  </si>
  <si>
    <t>T233T233</t>
  </si>
  <si>
    <t>U016</t>
  </si>
  <si>
    <t>Fair Haven UHSD #16</t>
  </si>
  <si>
    <t>U016T017</t>
  </si>
  <si>
    <t>U016T042</t>
  </si>
  <si>
    <t>U016T073</t>
  </si>
  <si>
    <t>U016T148</t>
  </si>
  <si>
    <t>U016T233</t>
  </si>
  <si>
    <t>Fair Haven UHSD</t>
  </si>
  <si>
    <t>U016U016</t>
  </si>
  <si>
    <t>U042</t>
  </si>
  <si>
    <t>Castleton Hubbardton USD #42</t>
  </si>
  <si>
    <t>U042T042</t>
  </si>
  <si>
    <t>U042T098</t>
  </si>
  <si>
    <t>Castleton-Hubbardton UESD</t>
  </si>
  <si>
    <t>U042U042</t>
  </si>
  <si>
    <t>T022</t>
  </si>
  <si>
    <t>Bolton</t>
  </si>
  <si>
    <t>T022T022</t>
  </si>
  <si>
    <t>Chittenden</t>
  </si>
  <si>
    <t>T099</t>
  </si>
  <si>
    <t>Huntington</t>
  </si>
  <si>
    <t>T099T099</t>
  </si>
  <si>
    <t>T106</t>
  </si>
  <si>
    <t>Jericho</t>
  </si>
  <si>
    <t>T106T106</t>
  </si>
  <si>
    <t>T166</t>
  </si>
  <si>
    <t>Richmond</t>
  </si>
  <si>
    <t>T166T166</t>
  </si>
  <si>
    <t>T212</t>
  </si>
  <si>
    <t>Underhill Town</t>
  </si>
  <si>
    <t>T212T212</t>
  </si>
  <si>
    <t>U401A</t>
  </si>
  <si>
    <t>Mt. Mansfield Modified USD #401A</t>
  </si>
  <si>
    <t>U401AT022</t>
  </si>
  <si>
    <t>U401AT106</t>
  </si>
  <si>
    <t>U401AT166</t>
  </si>
  <si>
    <t>U401AT212</t>
  </si>
  <si>
    <t>Mt. Mansfield Modified USD</t>
  </si>
  <si>
    <t>U401AU401A</t>
  </si>
  <si>
    <t>U401B</t>
  </si>
  <si>
    <t>Mt. Mansfield Modified USD #402B</t>
  </si>
  <si>
    <t>U401BT022</t>
  </si>
  <si>
    <t>U401BT099</t>
  </si>
  <si>
    <t>U401BT106</t>
  </si>
  <si>
    <t>U401BT166</t>
  </si>
  <si>
    <t>U401BT212</t>
  </si>
  <si>
    <t>U401BU401B</t>
  </si>
  <si>
    <t>T014</t>
  </si>
  <si>
    <t>Belvidere</t>
  </si>
  <si>
    <t>T014T014</t>
  </si>
  <si>
    <t>Lamoille</t>
  </si>
  <si>
    <t>T040</t>
  </si>
  <si>
    <t>Cambridge</t>
  </si>
  <si>
    <t>T040T040</t>
  </si>
  <si>
    <t>T066</t>
  </si>
  <si>
    <t>Eden</t>
  </si>
  <si>
    <t>T066T066</t>
  </si>
  <si>
    <t>T100</t>
  </si>
  <si>
    <t>Hyde Park</t>
  </si>
  <si>
    <t>T100T100</t>
  </si>
  <si>
    <t>T107</t>
  </si>
  <si>
    <t>Johnson</t>
  </si>
  <si>
    <t>T107T107</t>
  </si>
  <si>
    <t>T226</t>
  </si>
  <si>
    <t>Waterville</t>
  </si>
  <si>
    <t>T226T226</t>
  </si>
  <si>
    <t>U058A</t>
  </si>
  <si>
    <t>Lamoille North MUSD #058A</t>
  </si>
  <si>
    <t>U058AT014</t>
  </si>
  <si>
    <t>U058AT066</t>
  </si>
  <si>
    <t>U058AT100</t>
  </si>
  <si>
    <t>U058AT107</t>
  </si>
  <si>
    <t>U058AT226</t>
  </si>
  <si>
    <t>Lamoille North MUSD</t>
  </si>
  <si>
    <t>U058AU058A</t>
  </si>
  <si>
    <t>U058B</t>
  </si>
  <si>
    <t>Lamoille North MUSD #058B</t>
  </si>
  <si>
    <t>U058BT014</t>
  </si>
  <si>
    <t>U058BT040</t>
  </si>
  <si>
    <t>U058BT066</t>
  </si>
  <si>
    <t>U058BT100</t>
  </si>
  <si>
    <t>U058BT107</t>
  </si>
  <si>
    <t>U058BT226</t>
  </si>
  <si>
    <t>U058BU058B</t>
  </si>
  <si>
    <t>T033</t>
  </si>
  <si>
    <t>Brookline</t>
  </si>
  <si>
    <t>T033T033</t>
  </si>
  <si>
    <t>T104</t>
  </si>
  <si>
    <t>Jamaica</t>
  </si>
  <si>
    <t>T104T104</t>
  </si>
  <si>
    <t>T137</t>
  </si>
  <si>
    <t>Newfane</t>
  </si>
  <si>
    <t>T137T137</t>
  </si>
  <si>
    <t>T208</t>
  </si>
  <si>
    <t>Townshend</t>
  </si>
  <si>
    <t>T208T208</t>
  </si>
  <si>
    <t>T246</t>
  </si>
  <si>
    <t>T246T246</t>
  </si>
  <si>
    <t>U034</t>
  </si>
  <si>
    <t>Leland And Gray UHSD #34</t>
  </si>
  <si>
    <t>U034T033</t>
  </si>
  <si>
    <t>U034T104</t>
  </si>
  <si>
    <t>U034T137</t>
  </si>
  <si>
    <t>U034T208</t>
  </si>
  <si>
    <t>U034T246</t>
  </si>
  <si>
    <t>Leland &amp; Gray UHSD</t>
  </si>
  <si>
    <t>U034U034</t>
  </si>
  <si>
    <t>T009</t>
  </si>
  <si>
    <t>Barnard</t>
  </si>
  <si>
    <t>T009T009</t>
  </si>
  <si>
    <t>Windsor</t>
  </si>
  <si>
    <t>T028</t>
  </si>
  <si>
    <t>Bridgewater</t>
  </si>
  <si>
    <t>T028T028</t>
  </si>
  <si>
    <t>T157</t>
  </si>
  <si>
    <t>Pomfret</t>
  </si>
  <si>
    <t>T157T157</t>
  </si>
  <si>
    <t>T163</t>
  </si>
  <si>
    <t>Reading</t>
  </si>
  <si>
    <t>T163T163</t>
  </si>
  <si>
    <t>T188</t>
  </si>
  <si>
    <t>Killington</t>
  </si>
  <si>
    <t>T188T188</t>
  </si>
  <si>
    <t>T253</t>
  </si>
  <si>
    <t>Woodstock</t>
  </si>
  <si>
    <t>T253T253</t>
  </si>
  <si>
    <t>U004</t>
  </si>
  <si>
    <t>Woodstock UHSD #4</t>
  </si>
  <si>
    <t>U004T009</t>
  </si>
  <si>
    <t>U004T028</t>
  </si>
  <si>
    <t>U004T157</t>
  </si>
  <si>
    <t>U004T163</t>
  </si>
  <si>
    <t>U004T188</t>
  </si>
  <si>
    <t>U004T253</t>
  </si>
  <si>
    <t>Woodstock UHSD</t>
  </si>
  <si>
    <t>U004U004</t>
  </si>
  <si>
    <t>No debt</t>
  </si>
  <si>
    <t>Debt only</t>
  </si>
  <si>
    <t>Town Total</t>
  </si>
  <si>
    <t>Town</t>
  </si>
  <si>
    <t>Town ETR % Change</t>
  </si>
  <si>
    <t>Change</t>
  </si>
  <si>
    <t>Recommendation</t>
  </si>
  <si>
    <t>Unified FY2018 Tax Rate</t>
  </si>
  <si>
    <t>One penny ($0.01) is equivalent to $20.00 in taxes on a $200,000 value property.</t>
  </si>
  <si>
    <t>Towns</t>
  </si>
  <si>
    <t>Current ETR</t>
  </si>
  <si>
    <t>Unified ETR</t>
  </si>
  <si>
    <t>% Change</t>
  </si>
  <si>
    <t>Totals</t>
  </si>
  <si>
    <t>Equalized Tax Rate (ETR) % Change if Unified</t>
  </si>
  <si>
    <r>
      <t>No debt</t>
    </r>
    <r>
      <rPr>
        <sz val="10"/>
        <color theme="1"/>
        <rFont val="Arial"/>
        <family val="2"/>
      </rPr>
      <t xml:space="preserve"> is the district tax rate attributable to all costs other than debt.</t>
    </r>
  </si>
  <si>
    <r>
      <t>Debt only</t>
    </r>
    <r>
      <rPr>
        <sz val="10"/>
        <color theme="1"/>
        <rFont val="Arial"/>
        <family val="2"/>
      </rPr>
      <t xml:space="preserve"> is the district tax rate attributable solely to annual debt service obligations.</t>
    </r>
  </si>
  <si>
    <t>Windsor Central SU</t>
  </si>
  <si>
    <t>Lamoille North SU</t>
  </si>
  <si>
    <t>+/- 5% cap</t>
  </si>
  <si>
    <t>Chittenden East SU</t>
  </si>
  <si>
    <t>Based on FY2018 data and presumes no potential savings</t>
  </si>
  <si>
    <t>Mt. Mansfield MUSD</t>
  </si>
  <si>
    <t>Incentive</t>
  </si>
  <si>
    <t>MUSDs and NMEDs</t>
  </si>
  <si>
    <t>Addison-Rutland SU</t>
  </si>
  <si>
    <t>Windham Central SU</t>
  </si>
  <si>
    <r>
      <t xml:space="preserve">The following rates do </t>
    </r>
    <r>
      <rPr>
        <b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include the $0.08 tax rate reduction for which the West River MUSD is eligible.</t>
    </r>
  </si>
  <si>
    <t>Current FY2018 Tax Rate</t>
  </si>
  <si>
    <r>
      <t xml:space="preserve">The following rates do </t>
    </r>
    <r>
      <rPr>
        <b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include the $0.08 tax rate reduction for which the Windsor Central MUSD is eligible.</t>
    </r>
  </si>
  <si>
    <t>The following assumes the $0.08 tax rate reduction for which Lamoille North MUSD is eligible is applied.</t>
  </si>
  <si>
    <t>The following assumes the $0.04 tax rate reduction for which the Mt. Mansfield MUSD is eligible is applied.</t>
  </si>
  <si>
    <r>
      <t xml:space="preserve">The following rates do </t>
    </r>
    <r>
      <rPr>
        <b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include the $0.08 tax rate reduction for which the Slate Valley MUSD is eligible.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</si>
</sst>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0#"/>
    <numFmt numFmtId="165" formatCode="_(* #,##0.0000_);_(* \(#,##0.0000\);_(* &quot;-&quot;_);_(@_)"/>
    <numFmt numFmtId="166" formatCode="_(* #,##0.000_);_(* \(#,##0.000\);_(* &quot;-&quot;_);_(@_)"/>
    <numFmt numFmtId="167" formatCode="_(* #,##0.00%_);_(* \(#,##0.00%\);_(* &quot;-&quot;??_);_(@_)"/>
    <numFmt numFmtId="168" formatCode="_(* #,##0.00_);_(* \(#,##0.00\);_(* &quot;-&quot;_);_(@_)"/>
  </numFmts>
  <fonts count="15" x14ac:knownFonts="1"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/>
    <xf numFmtId="0" fontId="4" fillId="0" borderId="0"/>
    <xf numFmtId="9" fontId="7" fillId="0" borderId="0" applyFont="0" applyFill="0" applyBorder="0" applyAlignment="0" applyProtection="0"/>
  </cellStyleXfs>
  <cellXfs count="8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1" fontId="2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/>
    <xf numFmtId="41" fontId="2" fillId="0" borderId="3" xfId="0" applyNumberFormat="1" applyFont="1" applyBorder="1"/>
    <xf numFmtId="164" fontId="1" fillId="0" borderId="4" xfId="1" applyNumberFormat="1" applyFont="1" applyFill="1" applyBorder="1" applyAlignment="1">
      <alignment horizontal="center"/>
    </xf>
    <xf numFmtId="41" fontId="5" fillId="2" borderId="0" xfId="0" applyNumberFormat="1" applyFont="1" applyFill="1"/>
    <xf numFmtId="0" fontId="1" fillId="3" borderId="1" xfId="0" applyFont="1" applyFill="1" applyBorder="1"/>
    <xf numFmtId="0" fontId="1" fillId="3" borderId="2" xfId="0" applyFont="1" applyFill="1" applyBorder="1"/>
    <xf numFmtId="41" fontId="2" fillId="3" borderId="1" xfId="0" applyNumberFormat="1" applyFont="1" applyFill="1" applyBorder="1"/>
    <xf numFmtId="0" fontId="2" fillId="3" borderId="2" xfId="0" applyFont="1" applyFill="1" applyBorder="1"/>
    <xf numFmtId="0" fontId="3" fillId="3" borderId="1" xfId="0" applyFont="1" applyFill="1" applyBorder="1"/>
    <xf numFmtId="41" fontId="2" fillId="3" borderId="3" xfId="0" applyNumberFormat="1" applyFont="1" applyFill="1" applyBorder="1"/>
    <xf numFmtId="164" fontId="1" fillId="3" borderId="4" xfId="1" applyNumberFormat="1" applyFont="1" applyFill="1" applyBorder="1" applyAlignment="1">
      <alignment horizontal="center"/>
    </xf>
    <xf numFmtId="41" fontId="6" fillId="2" borderId="0" xfId="0" applyNumberFormat="1" applyFont="1" applyFill="1"/>
    <xf numFmtId="0" fontId="1" fillId="4" borderId="1" xfId="0" applyFont="1" applyFill="1" applyBorder="1"/>
    <xf numFmtId="0" fontId="1" fillId="4" borderId="2" xfId="0" applyFont="1" applyFill="1" applyBorder="1"/>
    <xf numFmtId="41" fontId="2" fillId="4" borderId="1" xfId="0" applyNumberFormat="1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41" fontId="2" fillId="4" borderId="3" xfId="0" applyNumberFormat="1" applyFont="1" applyFill="1" applyBorder="1"/>
    <xf numFmtId="164" fontId="1" fillId="4" borderId="4" xfId="1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1" xfId="0" applyFont="1" applyBorder="1"/>
    <xf numFmtId="0" fontId="3" fillId="0" borderId="1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41" fontId="2" fillId="5" borderId="1" xfId="0" applyNumberFormat="1" applyFont="1" applyFill="1" applyBorder="1"/>
    <xf numFmtId="0" fontId="2" fillId="5" borderId="2" xfId="0" applyFont="1" applyFill="1" applyBorder="1"/>
    <xf numFmtId="0" fontId="3" fillId="5" borderId="1" xfId="0" applyFont="1" applyFill="1" applyBorder="1"/>
    <xf numFmtId="41" fontId="2" fillId="5" borderId="3" xfId="0" applyNumberFormat="1" applyFont="1" applyFill="1" applyBorder="1"/>
    <xf numFmtId="164" fontId="1" fillId="5" borderId="4" xfId="1" applyNumberFormat="1" applyFont="1" applyFill="1" applyBorder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41" fontId="2" fillId="6" borderId="1" xfId="0" applyNumberFormat="1" applyFont="1" applyFill="1" applyBorder="1"/>
    <xf numFmtId="0" fontId="2" fillId="6" borderId="2" xfId="0" applyFont="1" applyFill="1" applyBorder="1"/>
    <xf numFmtId="0" fontId="3" fillId="6" borderId="1" xfId="0" applyFont="1" applyFill="1" applyBorder="1"/>
    <xf numFmtId="41" fontId="2" fillId="6" borderId="3" xfId="0" applyNumberFormat="1" applyFont="1" applyFill="1" applyBorder="1"/>
    <xf numFmtId="164" fontId="1" fillId="6" borderId="3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6" borderId="2" xfId="0" applyFont="1" applyFill="1" applyBorder="1"/>
    <xf numFmtId="41" fontId="2" fillId="7" borderId="1" xfId="0" applyNumberFormat="1" applyFont="1" applyFill="1" applyBorder="1"/>
    <xf numFmtId="0" fontId="2" fillId="7" borderId="2" xfId="0" applyFont="1" applyFill="1" applyBorder="1"/>
    <xf numFmtId="164" fontId="1" fillId="6" borderId="4" xfId="1" applyNumberFormat="1" applyFont="1" applyFill="1" applyBorder="1" applyAlignment="1">
      <alignment horizontal="center"/>
    </xf>
    <xf numFmtId="166" fontId="0" fillId="0" borderId="0" xfId="0" applyNumberFormat="1"/>
    <xf numFmtId="166" fontId="9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6" xfId="0" applyFont="1" applyBorder="1"/>
    <xf numFmtId="166" fontId="0" fillId="0" borderId="6" xfId="0" applyNumberFormat="1" applyBorder="1"/>
    <xf numFmtId="166" fontId="9" fillId="0" borderId="6" xfId="0" applyNumberFormat="1" applyFont="1" applyBorder="1"/>
    <xf numFmtId="10" fontId="0" fillId="0" borderId="0" xfId="2" applyNumberFormat="1" applyFont="1"/>
    <xf numFmtId="0" fontId="0" fillId="0" borderId="0" xfId="0" applyAlignment="1">
      <alignment horizontal="right"/>
    </xf>
    <xf numFmtId="0" fontId="0" fillId="0" borderId="6" xfId="0" applyBorder="1"/>
    <xf numFmtId="165" fontId="0" fillId="0" borderId="6" xfId="0" applyNumberFormat="1" applyBorder="1"/>
    <xf numFmtId="41" fontId="0" fillId="0" borderId="0" xfId="0" applyNumberFormat="1"/>
    <xf numFmtId="10" fontId="0" fillId="0" borderId="0" xfId="0" applyNumberFormat="1"/>
    <xf numFmtId="10" fontId="8" fillId="0" borderId="0" xfId="2" applyNumberFormat="1" applyFont="1"/>
    <xf numFmtId="0" fontId="11" fillId="0" borderId="0" xfId="0" applyFont="1"/>
    <xf numFmtId="0" fontId="10" fillId="8" borderId="0" xfId="0" applyFont="1" applyFill="1"/>
    <xf numFmtId="0" fontId="8" fillId="0" borderId="0" xfId="0" applyFont="1" applyAlignment="1">
      <alignment horizontal="left" indent="1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right" indent="1"/>
    </xf>
    <xf numFmtId="0" fontId="0" fillId="0" borderId="7" xfId="0" applyBorder="1" applyAlignment="1">
      <alignment horizontal="center"/>
    </xf>
    <xf numFmtId="0" fontId="0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8" xfId="0" applyNumberFormat="1" applyBorder="1"/>
    <xf numFmtId="166" fontId="9" fillId="0" borderId="8" xfId="0" applyNumberFormat="1" applyFont="1" applyBorder="1"/>
    <xf numFmtId="166" fontId="0" fillId="0" borderId="10" xfId="0" applyNumberFormat="1" applyBorder="1"/>
    <xf numFmtId="166" fontId="0" fillId="0" borderId="5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1" xfId="0" applyNumberFormat="1" applyBorder="1"/>
    <xf numFmtId="166" fontId="0" fillId="0" borderId="6" xfId="0" applyNumberFormat="1" applyBorder="1" applyAlignment="1">
      <alignment horizontal="right"/>
    </xf>
    <xf numFmtId="167" fontId="0" fillId="0" borderId="0" xfId="2" applyNumberFormat="1" applyFont="1"/>
    <xf numFmtId="167" fontId="0" fillId="0" borderId="6" xfId="2" applyNumberFormat="1" applyFont="1" applyBorder="1"/>
    <xf numFmtId="0" fontId="12" fillId="9" borderId="0" xfId="0" applyFont="1" applyFill="1" applyAlignment="1">
      <alignment horizontal="center"/>
    </xf>
    <xf numFmtId="0" fontId="14" fillId="0" borderId="0" xfId="0" quotePrefix="1" applyFont="1"/>
    <xf numFmtId="165" fontId="0" fillId="9" borderId="6" xfId="0" applyNumberFormat="1" applyFill="1" applyBorder="1"/>
    <xf numFmtId="165" fontId="0" fillId="9" borderId="0" xfId="0" applyNumberFormat="1" applyFill="1"/>
    <xf numFmtId="0" fontId="12" fillId="0" borderId="0" xfId="0" applyFont="1"/>
    <xf numFmtId="168" fontId="12" fillId="0" borderId="0" xfId="0" applyNumberFormat="1" applyFont="1" applyFill="1" applyBorder="1"/>
  </cellXfs>
  <cellStyles count="3">
    <cellStyle name="Normal" xfId="0" builtinId="0"/>
    <cellStyle name="Normal_FY2002_EqPup_6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CCFF66"/>
      <color rgb="FF99FF33"/>
      <color rgb="FFFFFFCC"/>
      <color rgb="FFFFFF66"/>
      <color rgb="FFCCFFCC"/>
      <color rgb="FFCCEC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'Barnard Ab 6'!$M$8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'Barnard Ab 6'!$Z$9:$Z$16</c:f>
              <c:strCache>
                <c:ptCount val="7"/>
                <c:pt idx="1">
                  <c:v>Barnard</c:v>
                </c:pt>
                <c:pt idx="2">
                  <c:v>Bridgewater</c:v>
                </c:pt>
                <c:pt idx="3">
                  <c:v>Pomfret</c:v>
                </c:pt>
                <c:pt idx="4">
                  <c:v>Reading</c:v>
                </c:pt>
                <c:pt idx="5">
                  <c:v>Killington</c:v>
                </c:pt>
                <c:pt idx="6">
                  <c:v>Woodstock</c:v>
                </c:pt>
              </c:strCache>
            </c:strRef>
          </c:cat>
          <c:val>
            <c:numRef>
              <c:f>'Barnard Ab 6'!$AA$9:$AA$16</c:f>
              <c:numCache>
                <c:formatCode>0.00%</c:formatCode>
                <c:ptCount val="8"/>
                <c:pt idx="1">
                  <c:v>1.0800000000000001E-2</c:v>
                </c:pt>
                <c:pt idx="2">
                  <c:v>4.02E-2</c:v>
                </c:pt>
                <c:pt idx="3">
                  <c:v>3.5299999999999998E-2</c:v>
                </c:pt>
                <c:pt idx="4">
                  <c:v>-4.3900000000000002E-2</c:v>
                </c:pt>
                <c:pt idx="5">
                  <c:v>-3.4599999999999999E-2</c:v>
                </c:pt>
                <c:pt idx="6">
                  <c:v>-4.7000000000000002E-3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8-419A-A51D-BCE329546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100"/>
        <c:tickMarkSkip val="1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sysDot"/>
              <a:round/>
            </a:ln>
            <a:effectLst/>
          </c:spPr>
        </c:min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'Cambridge Ab 7'!$M$8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'Cambridge Ab 7'!$Z$9:$Z$16</c:f>
              <c:strCache>
                <c:ptCount val="7"/>
                <c:pt idx="1">
                  <c:v>Belvidere</c:v>
                </c:pt>
                <c:pt idx="2">
                  <c:v>Cambridge</c:v>
                </c:pt>
                <c:pt idx="3">
                  <c:v>Eden</c:v>
                </c:pt>
                <c:pt idx="4">
                  <c:v>Hyde Park</c:v>
                </c:pt>
                <c:pt idx="5">
                  <c:v>Johnson</c:v>
                </c:pt>
                <c:pt idx="6">
                  <c:v>Waterville</c:v>
                </c:pt>
              </c:strCache>
            </c:strRef>
          </c:cat>
          <c:val>
            <c:numRef>
              <c:f>'Cambridge Ab 7'!$AA$9:$AA$16</c:f>
              <c:numCache>
                <c:formatCode>0.00%</c:formatCode>
                <c:ptCount val="8"/>
                <c:pt idx="1">
                  <c:v>-2.2200000000000001E-2</c:v>
                </c:pt>
                <c:pt idx="2">
                  <c:v>-8.9999999999999998E-4</c:v>
                </c:pt>
                <c:pt idx="3">
                  <c:v>-4.2700000000000002E-2</c:v>
                </c:pt>
                <c:pt idx="4">
                  <c:v>1.5599999999999999E-2</c:v>
                </c:pt>
                <c:pt idx="5">
                  <c:v>1.5599999999999999E-2</c:v>
                </c:pt>
                <c:pt idx="6">
                  <c:v>-2.5399999999999999E-2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9-4BBF-B8CA-6BE473778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1"/>
        <c:tickMarkSkip val="1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sysDot"/>
              <a:round/>
            </a:ln>
            <a:effectLst/>
          </c:spPr>
        </c:min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'Huntington Ab 8'!$M$8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'Huntington Ab 8'!$Z$9:$Z$15</c:f>
              <c:strCache>
                <c:ptCount val="6"/>
                <c:pt idx="1">
                  <c:v>Bolton</c:v>
                </c:pt>
                <c:pt idx="2">
                  <c:v>Huntington</c:v>
                </c:pt>
                <c:pt idx="3">
                  <c:v>Jericho</c:v>
                </c:pt>
                <c:pt idx="4">
                  <c:v>Richmond</c:v>
                </c:pt>
                <c:pt idx="5">
                  <c:v>Underhill Town</c:v>
                </c:pt>
              </c:strCache>
            </c:strRef>
          </c:cat>
          <c:val>
            <c:numRef>
              <c:f>'Huntington Ab 8'!$AA$9:$AA$15</c:f>
              <c:numCache>
                <c:formatCode>0.00%</c:formatCode>
                <c:ptCount val="7"/>
                <c:pt idx="1">
                  <c:v>-4.0000000000000002E-4</c:v>
                </c:pt>
                <c:pt idx="2">
                  <c:v>-7.9000000000000008E-3</c:v>
                </c:pt>
                <c:pt idx="3">
                  <c:v>-4.0000000000000002E-4</c:v>
                </c:pt>
                <c:pt idx="4">
                  <c:v>-4.0000000000000002E-4</c:v>
                </c:pt>
                <c:pt idx="5">
                  <c:v>-4.0000000000000002E-4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E4-4576-8C8A-F57AF043A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100"/>
        <c:tickMarkSkip val="1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sysDot"/>
              <a:round/>
            </a:ln>
            <a:effectLst/>
          </c:spPr>
        </c:min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'Orwell Ab 9'!$M$8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'Orwell Ab 9'!$Z$9:$Z$16</c:f>
              <c:strCache>
                <c:ptCount val="7"/>
                <c:pt idx="1">
                  <c:v>Benson</c:v>
                </c:pt>
                <c:pt idx="2">
                  <c:v>Castleton</c:v>
                </c:pt>
                <c:pt idx="3">
                  <c:v>Fair Haven</c:v>
                </c:pt>
                <c:pt idx="4">
                  <c:v>Hubbardton</c:v>
                </c:pt>
                <c:pt idx="5">
                  <c:v>Orwell</c:v>
                </c:pt>
                <c:pt idx="6">
                  <c:v>West Haven</c:v>
                </c:pt>
              </c:strCache>
            </c:strRef>
          </c:cat>
          <c:val>
            <c:numRef>
              <c:f>'Orwell Ab 9'!$AA$9:$AA$16</c:f>
              <c:numCache>
                <c:formatCode>0.00%</c:formatCode>
                <c:ptCount val="8"/>
                <c:pt idx="1">
                  <c:v>2.3599999999999999E-2</c:v>
                </c:pt>
                <c:pt idx="2">
                  <c:v>-4.3700000000000003E-2</c:v>
                </c:pt>
                <c:pt idx="3">
                  <c:v>1.5299999999999999E-2</c:v>
                </c:pt>
                <c:pt idx="4">
                  <c:v>-6.7299999999999999E-2</c:v>
                </c:pt>
                <c:pt idx="5">
                  <c:v>5.8200000000000002E-2</c:v>
                </c:pt>
                <c:pt idx="6">
                  <c:v>0.17199999999999999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3A-45C1-A568-22540C3F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1"/>
        <c:tickMarkSkip val="1"/>
        <c:noMultiLvlLbl val="0"/>
      </c:catAx>
      <c:valAx>
        <c:axId val="347641464"/>
        <c:scaling>
          <c:orientation val="minMax"/>
          <c:max val="0.2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sysDot"/>
              <a:round/>
            </a:ln>
            <a:effectLst/>
          </c:spPr>
        </c:min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'Windham Ab 10'!$M$8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'Windham Ab 10'!$Z$9:$Z$16</c:f>
              <c:strCache>
                <c:ptCount val="6"/>
                <c:pt idx="1">
                  <c:v>Brookline</c:v>
                </c:pt>
                <c:pt idx="2">
                  <c:v>Jamaica</c:v>
                </c:pt>
                <c:pt idx="3">
                  <c:v>Newfane</c:v>
                </c:pt>
                <c:pt idx="4">
                  <c:v>Townshend</c:v>
                </c:pt>
                <c:pt idx="5">
                  <c:v>Windham</c:v>
                </c:pt>
              </c:strCache>
            </c:strRef>
          </c:cat>
          <c:val>
            <c:numRef>
              <c:f>'Windham Ab 10'!$AA$9:$AA$16</c:f>
              <c:numCache>
                <c:formatCode>0.00%</c:formatCode>
                <c:ptCount val="8"/>
                <c:pt idx="1">
                  <c:v>2.8000000000000001E-2</c:v>
                </c:pt>
                <c:pt idx="2">
                  <c:v>-3.7199999999999997E-2</c:v>
                </c:pt>
                <c:pt idx="3">
                  <c:v>4.8999999999999998E-3</c:v>
                </c:pt>
                <c:pt idx="4">
                  <c:v>-5.1999999999999998E-2</c:v>
                </c:pt>
                <c:pt idx="5">
                  <c:v>2.0199999999999999E-2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4-4DC3-BEE7-7C6D2056F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1"/>
        <c:tickMarkSkip val="1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sysDot"/>
              <a:round/>
            </a:ln>
            <a:effectLst/>
          </c:spPr>
        </c:min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7</xdr:row>
      <xdr:rowOff>0</xdr:rowOff>
    </xdr:from>
    <xdr:to>
      <xdr:col>7</xdr:col>
      <xdr:colOff>100853</xdr:colOff>
      <xdr:row>25</xdr:row>
      <xdr:rowOff>22412</xdr:rowOff>
    </xdr:to>
    <xdr:graphicFrame macro="">
      <xdr:nvGraphicFramePr>
        <xdr:cNvPr id="2" name="Chart 1" descr="Windsor Central SU - Equalized Tax Rate percentage Change if Unifi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7</xdr:row>
      <xdr:rowOff>0</xdr:rowOff>
    </xdr:from>
    <xdr:to>
      <xdr:col>7</xdr:col>
      <xdr:colOff>100853</xdr:colOff>
      <xdr:row>25</xdr:row>
      <xdr:rowOff>22412</xdr:rowOff>
    </xdr:to>
    <xdr:graphicFrame macro="">
      <xdr:nvGraphicFramePr>
        <xdr:cNvPr id="2" name="Chart 1" descr="Lamoille North SU - Equalized tax rate percentage Change of Unifi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7</xdr:row>
      <xdr:rowOff>0</xdr:rowOff>
    </xdr:from>
    <xdr:to>
      <xdr:col>7</xdr:col>
      <xdr:colOff>100853</xdr:colOff>
      <xdr:row>25</xdr:row>
      <xdr:rowOff>22412</xdr:rowOff>
    </xdr:to>
    <xdr:graphicFrame macro="">
      <xdr:nvGraphicFramePr>
        <xdr:cNvPr id="2" name="Chart 1" descr="Chittenden East SU - Equalized Tax Rate Percentage if Unifi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7</xdr:row>
      <xdr:rowOff>0</xdr:rowOff>
    </xdr:from>
    <xdr:to>
      <xdr:col>7</xdr:col>
      <xdr:colOff>100853</xdr:colOff>
      <xdr:row>25</xdr:row>
      <xdr:rowOff>22412</xdr:rowOff>
    </xdr:to>
    <xdr:graphicFrame macro="">
      <xdr:nvGraphicFramePr>
        <xdr:cNvPr id="2" name="Chart 1" descr="Addison-Rutland SU Equalized Tax Rate Percentage if Unifie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7</xdr:row>
      <xdr:rowOff>0</xdr:rowOff>
    </xdr:from>
    <xdr:to>
      <xdr:col>7</xdr:col>
      <xdr:colOff>100853</xdr:colOff>
      <xdr:row>25</xdr:row>
      <xdr:rowOff>22412</xdr:rowOff>
    </xdr:to>
    <xdr:graphicFrame macro="">
      <xdr:nvGraphicFramePr>
        <xdr:cNvPr id="2" name="Chart 1" descr="Windham Central SU - Equalized Tax Rate Percentage Change if Unified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AB80"/>
  <sheetViews>
    <sheetView zoomScale="85" zoomScaleNormal="85" workbookViewId="0">
      <pane ySplit="26" topLeftCell="A27" activePane="bottomLeft" state="frozen"/>
      <selection activeCell="I15" sqref="I15"/>
      <selection pane="bottomLeft" activeCell="A26" sqref="A26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140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  <col min="26" max="26" width="13.140625" customWidth="1"/>
    <col min="27" max="27" width="10" customWidth="1"/>
  </cols>
  <sheetData>
    <row r="1" spans="1:28" ht="15.75" x14ac:dyDescent="0.25">
      <c r="A1" s="60" t="str">
        <f>$M$1</f>
        <v>Windsor Central SU</v>
      </c>
      <c r="I1" s="63" t="str">
        <f>$T$1</f>
        <v>MUSDs and NMEDs</v>
      </c>
      <c r="M1" s="61" t="s">
        <v>180</v>
      </c>
      <c r="T1" s="61" t="s">
        <v>187</v>
      </c>
    </row>
    <row r="2" spans="1:28" x14ac:dyDescent="0.2">
      <c r="A2" s="62" t="s">
        <v>184</v>
      </c>
      <c r="I2" s="64" t="str">
        <f>$T$2&amp;" "&amp;$U$2</f>
        <v>Recommendation 6</v>
      </c>
      <c r="T2" s="61" t="s">
        <v>169</v>
      </c>
      <c r="U2" s="82">
        <v>6</v>
      </c>
    </row>
    <row r="3" spans="1:28" ht="12" customHeight="1" x14ac:dyDescent="0.25">
      <c r="A3" s="60"/>
    </row>
    <row r="4" spans="1:28" ht="12" customHeight="1" x14ac:dyDescent="0.2">
      <c r="A4" s="67" t="s">
        <v>178</v>
      </c>
    </row>
    <row r="5" spans="1:28" ht="12" customHeight="1" x14ac:dyDescent="0.2">
      <c r="A5" s="67" t="s">
        <v>179</v>
      </c>
    </row>
    <row r="6" spans="1:28" ht="12" customHeight="1" x14ac:dyDescent="0.2">
      <c r="A6" s="66" t="s">
        <v>171</v>
      </c>
    </row>
    <row r="7" spans="1:28" ht="12" customHeight="1" x14ac:dyDescent="0.2">
      <c r="A7" s="67"/>
    </row>
    <row r="8" spans="1:28" x14ac:dyDescent="0.2">
      <c r="M8" s="61" t="s">
        <v>177</v>
      </c>
      <c r="Z8" s="49" t="s">
        <v>166</v>
      </c>
      <c r="AA8" s="59" t="s">
        <v>167</v>
      </c>
    </row>
    <row r="9" spans="1:28" x14ac:dyDescent="0.2">
      <c r="T9" t="s">
        <v>2</v>
      </c>
      <c r="U9" t="s">
        <v>1</v>
      </c>
      <c r="V9" t="s">
        <v>6</v>
      </c>
      <c r="W9" s="55" t="s">
        <v>3</v>
      </c>
      <c r="X9" t="s">
        <v>4</v>
      </c>
      <c r="Y9" t="s">
        <v>5</v>
      </c>
      <c r="AB9" s="58"/>
    </row>
    <row r="10" spans="1:28" x14ac:dyDescent="0.2">
      <c r="K10" s="57">
        <v>10</v>
      </c>
      <c r="L10" s="1" t="s">
        <v>134</v>
      </c>
      <c r="M10" s="2" t="s">
        <v>135</v>
      </c>
      <c r="N10" s="3" t="s">
        <v>134</v>
      </c>
      <c r="O10" s="4" t="s">
        <v>135</v>
      </c>
      <c r="P10" s="5" t="s">
        <v>136</v>
      </c>
      <c r="Q10" s="6" t="s">
        <v>137</v>
      </c>
      <c r="R10" s="7">
        <v>51</v>
      </c>
      <c r="S10" s="8"/>
      <c r="T10" s="24">
        <v>0.83209999999999995</v>
      </c>
      <c r="U10" s="24">
        <v>0</v>
      </c>
      <c r="V10" s="24">
        <v>1.6187</v>
      </c>
      <c r="W10" s="56">
        <v>0</v>
      </c>
      <c r="X10" s="24">
        <v>0</v>
      </c>
      <c r="Y10" s="24">
        <v>1.6362000000000001</v>
      </c>
      <c r="Z10" t="str">
        <f>M10</f>
        <v>Barnard</v>
      </c>
      <c r="AA10" s="53">
        <f>ROUND(Y10/V10-1,4)</f>
        <v>1.0800000000000001E-2</v>
      </c>
      <c r="AB10" s="58"/>
    </row>
    <row r="11" spans="1:28" x14ac:dyDescent="0.2">
      <c r="K11" s="57">
        <f>K10+1</f>
        <v>11</v>
      </c>
      <c r="L11" s="1" t="s">
        <v>138</v>
      </c>
      <c r="M11" s="2" t="s">
        <v>139</v>
      </c>
      <c r="N11" s="3" t="s">
        <v>138</v>
      </c>
      <c r="O11" s="4" t="s">
        <v>139</v>
      </c>
      <c r="P11" s="5" t="s">
        <v>140</v>
      </c>
      <c r="Q11" s="6" t="s">
        <v>137</v>
      </c>
      <c r="R11" s="7">
        <v>51</v>
      </c>
      <c r="S11" s="8"/>
      <c r="T11" s="24">
        <v>0.5585</v>
      </c>
      <c r="U11" s="24">
        <v>0</v>
      </c>
      <c r="V11" s="24">
        <v>1.5729</v>
      </c>
      <c r="W11" s="56">
        <v>0</v>
      </c>
      <c r="X11" s="24">
        <v>0</v>
      </c>
      <c r="Y11" s="24">
        <v>1.6362000000000001</v>
      </c>
      <c r="Z11" t="str">
        <f t="shared" ref="Z11:Z14" si="0">M11</f>
        <v>Bridgewater</v>
      </c>
      <c r="AA11" s="53">
        <f t="shared" ref="AA11:AA14" si="1">ROUND(Y11/V11-1,4)</f>
        <v>4.02E-2</v>
      </c>
      <c r="AB11" s="58"/>
    </row>
    <row r="12" spans="1:28" x14ac:dyDescent="0.2">
      <c r="K12" s="57">
        <f t="shared" ref="K12:K22" si="2">K11+1</f>
        <v>12</v>
      </c>
      <c r="L12" s="1" t="s">
        <v>141</v>
      </c>
      <c r="M12" s="2" t="s">
        <v>142</v>
      </c>
      <c r="N12" s="3" t="s">
        <v>141</v>
      </c>
      <c r="O12" s="4" t="s">
        <v>142</v>
      </c>
      <c r="P12" s="5" t="s">
        <v>143</v>
      </c>
      <c r="Q12" s="6" t="s">
        <v>137</v>
      </c>
      <c r="R12" s="7">
        <v>51</v>
      </c>
      <c r="S12" s="8"/>
      <c r="T12" s="24">
        <v>0.63419999999999999</v>
      </c>
      <c r="U12" s="24">
        <v>0</v>
      </c>
      <c r="V12" s="24">
        <v>1.5804</v>
      </c>
      <c r="W12" s="56">
        <v>0</v>
      </c>
      <c r="X12" s="24">
        <v>0</v>
      </c>
      <c r="Y12" s="24">
        <v>1.6362000000000001</v>
      </c>
      <c r="Z12" t="str">
        <f t="shared" si="0"/>
        <v>Pomfret</v>
      </c>
      <c r="AA12" s="53">
        <f t="shared" si="1"/>
        <v>3.5299999999999998E-2</v>
      </c>
      <c r="AB12" s="58"/>
    </row>
    <row r="13" spans="1:28" x14ac:dyDescent="0.2">
      <c r="K13" s="57">
        <f t="shared" si="2"/>
        <v>13</v>
      </c>
      <c r="L13" s="1" t="s">
        <v>144</v>
      </c>
      <c r="M13" s="2" t="s">
        <v>145</v>
      </c>
      <c r="N13" s="3" t="s">
        <v>144</v>
      </c>
      <c r="O13" s="4" t="s">
        <v>145</v>
      </c>
      <c r="P13" s="5" t="s">
        <v>146</v>
      </c>
      <c r="Q13" s="6" t="s">
        <v>137</v>
      </c>
      <c r="R13" s="7">
        <v>51</v>
      </c>
      <c r="S13" s="8"/>
      <c r="T13" s="24">
        <v>0.96789999999999998</v>
      </c>
      <c r="U13" s="24">
        <v>0</v>
      </c>
      <c r="V13" s="24">
        <v>1.7113</v>
      </c>
      <c r="W13" s="56">
        <v>0</v>
      </c>
      <c r="X13" s="24">
        <v>0</v>
      </c>
      <c r="Y13" s="24">
        <v>1.6362000000000001</v>
      </c>
      <c r="Z13" t="str">
        <f t="shared" si="0"/>
        <v>Reading</v>
      </c>
      <c r="AA13" s="53">
        <f t="shared" si="1"/>
        <v>-4.3900000000000002E-2</v>
      </c>
      <c r="AB13" s="58"/>
    </row>
    <row r="14" spans="1:28" x14ac:dyDescent="0.2">
      <c r="K14" s="57">
        <f t="shared" si="2"/>
        <v>14</v>
      </c>
      <c r="L14" s="1" t="s">
        <v>147</v>
      </c>
      <c r="M14" s="2" t="s">
        <v>148</v>
      </c>
      <c r="N14" s="3" t="s">
        <v>147</v>
      </c>
      <c r="O14" s="4" t="s">
        <v>148</v>
      </c>
      <c r="P14" s="5" t="s">
        <v>149</v>
      </c>
      <c r="Q14" s="6" t="s">
        <v>10</v>
      </c>
      <c r="R14" s="7">
        <v>51</v>
      </c>
      <c r="S14" s="8"/>
      <c r="T14" s="24">
        <v>0.87760000000000005</v>
      </c>
      <c r="U14" s="24">
        <v>0</v>
      </c>
      <c r="V14" s="24">
        <v>1.6949000000000001</v>
      </c>
      <c r="W14" s="56">
        <v>0</v>
      </c>
      <c r="X14" s="24">
        <v>0</v>
      </c>
      <c r="Y14" s="24">
        <v>1.6362000000000001</v>
      </c>
      <c r="Z14" t="str">
        <f t="shared" si="0"/>
        <v>Killington</v>
      </c>
      <c r="AA14" s="53">
        <f t="shared" si="1"/>
        <v>-3.4599999999999999E-2</v>
      </c>
      <c r="AB14" s="58"/>
    </row>
    <row r="15" spans="1:28" x14ac:dyDescent="0.2">
      <c r="K15" s="57">
        <f t="shared" si="2"/>
        <v>15</v>
      </c>
      <c r="L15" s="1" t="s">
        <v>150</v>
      </c>
      <c r="M15" s="2" t="s">
        <v>151</v>
      </c>
      <c r="N15" s="3" t="s">
        <v>150</v>
      </c>
      <c r="O15" s="4" t="s">
        <v>151</v>
      </c>
      <c r="P15" s="5" t="s">
        <v>152</v>
      </c>
      <c r="Q15" s="6" t="s">
        <v>137</v>
      </c>
      <c r="R15" s="7">
        <v>51</v>
      </c>
      <c r="S15" s="8"/>
      <c r="T15" s="24">
        <v>0.69489999999999996</v>
      </c>
      <c r="U15" s="24">
        <v>0</v>
      </c>
      <c r="V15" s="24">
        <v>1.6438999999999999</v>
      </c>
      <c r="W15" s="56">
        <v>0</v>
      </c>
      <c r="X15" s="24">
        <v>0</v>
      </c>
      <c r="Y15" s="24">
        <v>1.6362000000000001</v>
      </c>
      <c r="Z15" t="str">
        <f t="shared" ref="Z15" si="3">M15</f>
        <v>Woodstock</v>
      </c>
      <c r="AA15" s="53">
        <f t="shared" ref="AA15" si="4">ROUND(Y15/V15-1,4)</f>
        <v>-4.7000000000000002E-3</v>
      </c>
    </row>
    <row r="16" spans="1:28" x14ac:dyDescent="0.2">
      <c r="K16" s="57">
        <f t="shared" si="2"/>
        <v>16</v>
      </c>
      <c r="L16" s="9" t="s">
        <v>134</v>
      </c>
      <c r="M16" s="10" t="s">
        <v>135</v>
      </c>
      <c r="N16" s="11" t="s">
        <v>153</v>
      </c>
      <c r="O16" s="12" t="s">
        <v>154</v>
      </c>
      <c r="P16" s="13" t="s">
        <v>155</v>
      </c>
      <c r="Q16" s="14" t="s">
        <v>137</v>
      </c>
      <c r="R16" s="15">
        <v>51</v>
      </c>
      <c r="S16" s="16"/>
      <c r="T16" s="24">
        <v>0.77980000000000005</v>
      </c>
      <c r="U16" s="24">
        <v>7.4999999999999997E-3</v>
      </c>
      <c r="V16" s="24">
        <v>0</v>
      </c>
      <c r="W16" s="56">
        <v>1.6284000000000001</v>
      </c>
      <c r="X16" s="24">
        <v>7.7999999999999996E-3</v>
      </c>
      <c r="Y16" s="24">
        <v>0</v>
      </c>
    </row>
    <row r="17" spans="1:25" x14ac:dyDescent="0.2">
      <c r="K17" s="57">
        <f t="shared" si="2"/>
        <v>17</v>
      </c>
      <c r="L17" s="9" t="s">
        <v>138</v>
      </c>
      <c r="M17" s="10" t="s">
        <v>139</v>
      </c>
      <c r="N17" s="11" t="s">
        <v>153</v>
      </c>
      <c r="O17" s="12" t="s">
        <v>154</v>
      </c>
      <c r="P17" s="13" t="s">
        <v>156</v>
      </c>
      <c r="Q17" s="14" t="s">
        <v>137</v>
      </c>
      <c r="R17" s="15">
        <v>51</v>
      </c>
      <c r="S17" s="16"/>
      <c r="T17" s="24">
        <v>1.0057</v>
      </c>
      <c r="U17" s="24">
        <v>9.7000000000000003E-3</v>
      </c>
      <c r="V17" s="24">
        <v>0</v>
      </c>
      <c r="W17" s="56">
        <v>1.6284000000000001</v>
      </c>
      <c r="X17" s="24">
        <v>7.7999999999999996E-3</v>
      </c>
      <c r="Y17" s="24">
        <v>0</v>
      </c>
    </row>
    <row r="18" spans="1:25" x14ac:dyDescent="0.2">
      <c r="K18" s="57">
        <f t="shared" si="2"/>
        <v>18</v>
      </c>
      <c r="L18" s="9" t="s">
        <v>141</v>
      </c>
      <c r="M18" s="10" t="s">
        <v>142</v>
      </c>
      <c r="N18" s="11" t="s">
        <v>153</v>
      </c>
      <c r="O18" s="12" t="s">
        <v>154</v>
      </c>
      <c r="P18" s="13" t="s">
        <v>157</v>
      </c>
      <c r="Q18" s="14" t="s">
        <v>137</v>
      </c>
      <c r="R18" s="15">
        <v>51</v>
      </c>
      <c r="S18" s="16"/>
      <c r="T18" s="24">
        <v>0.93810000000000004</v>
      </c>
      <c r="U18" s="24">
        <v>8.9999999999999993E-3</v>
      </c>
      <c r="V18" s="24">
        <v>0</v>
      </c>
      <c r="W18" s="56">
        <v>1.6284000000000001</v>
      </c>
      <c r="X18" s="24">
        <v>7.7999999999999996E-3</v>
      </c>
      <c r="Y18" s="24">
        <v>0</v>
      </c>
    </row>
    <row r="19" spans="1:25" x14ac:dyDescent="0.2">
      <c r="K19" s="57">
        <f t="shared" si="2"/>
        <v>19</v>
      </c>
      <c r="L19" s="9" t="s">
        <v>144</v>
      </c>
      <c r="M19" s="10" t="s">
        <v>145</v>
      </c>
      <c r="N19" s="11" t="s">
        <v>153</v>
      </c>
      <c r="O19" s="12" t="s">
        <v>154</v>
      </c>
      <c r="P19" s="13" t="s">
        <v>158</v>
      </c>
      <c r="Q19" s="14" t="s">
        <v>137</v>
      </c>
      <c r="R19" s="15">
        <v>51</v>
      </c>
      <c r="S19" s="16"/>
      <c r="T19" s="24">
        <v>0.73699999999999999</v>
      </c>
      <c r="U19" s="24">
        <v>7.1000000000000004E-3</v>
      </c>
      <c r="V19" s="24">
        <v>0</v>
      </c>
      <c r="W19" s="56">
        <v>1.6284000000000001</v>
      </c>
      <c r="X19" s="24">
        <v>7.7999999999999996E-3</v>
      </c>
      <c r="Y19" s="24">
        <v>0</v>
      </c>
    </row>
    <row r="20" spans="1:25" x14ac:dyDescent="0.2">
      <c r="K20" s="57">
        <f t="shared" si="2"/>
        <v>20</v>
      </c>
      <c r="L20" s="9" t="s">
        <v>147</v>
      </c>
      <c r="M20" s="10" t="s">
        <v>148</v>
      </c>
      <c r="N20" s="11" t="s">
        <v>153</v>
      </c>
      <c r="O20" s="12" t="s">
        <v>154</v>
      </c>
      <c r="P20" s="13" t="s">
        <v>159</v>
      </c>
      <c r="Q20" s="14" t="s">
        <v>10</v>
      </c>
      <c r="R20" s="15">
        <v>51</v>
      </c>
      <c r="S20" s="16"/>
      <c r="T20" s="24">
        <v>0.81020000000000003</v>
      </c>
      <c r="U20" s="24">
        <v>7.7999999999999996E-3</v>
      </c>
      <c r="V20" s="24">
        <v>0</v>
      </c>
      <c r="W20" s="56">
        <v>1.6284000000000001</v>
      </c>
      <c r="X20" s="24">
        <v>7.7999999999999996E-3</v>
      </c>
      <c r="Y20" s="24">
        <v>0</v>
      </c>
    </row>
    <row r="21" spans="1:25" x14ac:dyDescent="0.2">
      <c r="K21" s="57">
        <f t="shared" si="2"/>
        <v>21</v>
      </c>
      <c r="L21" s="9" t="s">
        <v>150</v>
      </c>
      <c r="M21" s="10" t="s">
        <v>151</v>
      </c>
      <c r="N21" s="11" t="s">
        <v>153</v>
      </c>
      <c r="O21" s="12" t="s">
        <v>154</v>
      </c>
      <c r="P21" s="13" t="s">
        <v>160</v>
      </c>
      <c r="Q21" s="14" t="s">
        <v>137</v>
      </c>
      <c r="R21" s="15">
        <v>51</v>
      </c>
      <c r="S21" s="16"/>
      <c r="T21" s="24">
        <v>0.94079999999999997</v>
      </c>
      <c r="U21" s="24">
        <v>8.9999999999999993E-3</v>
      </c>
      <c r="V21" s="24">
        <v>0</v>
      </c>
      <c r="W21" s="56">
        <v>1.6284000000000001</v>
      </c>
      <c r="X21" s="24">
        <v>7.7999999999999996E-3</v>
      </c>
      <c r="Y21" s="24">
        <v>0</v>
      </c>
    </row>
    <row r="22" spans="1:25" x14ac:dyDescent="0.2">
      <c r="K22" s="57">
        <f t="shared" si="2"/>
        <v>22</v>
      </c>
      <c r="L22" s="17" t="s">
        <v>153</v>
      </c>
      <c r="M22" s="18" t="s">
        <v>161</v>
      </c>
      <c r="N22" s="19" t="s">
        <v>153</v>
      </c>
      <c r="O22" s="20" t="s">
        <v>161</v>
      </c>
      <c r="P22" s="21" t="s">
        <v>162</v>
      </c>
      <c r="Q22" s="22" t="s">
        <v>137</v>
      </c>
      <c r="R22" s="23">
        <v>51</v>
      </c>
      <c r="S22" s="16"/>
      <c r="T22" s="24">
        <v>0</v>
      </c>
      <c r="U22" s="24">
        <v>0</v>
      </c>
      <c r="V22" s="24">
        <v>0</v>
      </c>
      <c r="W22" s="56">
        <v>0</v>
      </c>
      <c r="X22" s="24">
        <v>0</v>
      </c>
      <c r="Y22" s="24">
        <v>0</v>
      </c>
    </row>
    <row r="23" spans="1:25" x14ac:dyDescent="0.2">
      <c r="K23" s="57"/>
    </row>
    <row r="24" spans="1:25" x14ac:dyDescent="0.2">
      <c r="K24" s="57"/>
    </row>
    <row r="25" spans="1:25" x14ac:dyDescent="0.2">
      <c r="C25" s="48"/>
      <c r="F25" s="48"/>
      <c r="K25" s="57"/>
    </row>
    <row r="26" spans="1:25" x14ac:dyDescent="0.2">
      <c r="A26" t="s">
        <v>192</v>
      </c>
    </row>
    <row r="27" spans="1:25" x14ac:dyDescent="0.2">
      <c r="A27" s="48" t="s">
        <v>172</v>
      </c>
      <c r="B27" s="48" t="s">
        <v>173</v>
      </c>
      <c r="C27" s="48" t="s">
        <v>174</v>
      </c>
      <c r="D27" s="48" t="s">
        <v>168</v>
      </c>
      <c r="E27" s="48" t="s">
        <v>175</v>
      </c>
    </row>
    <row r="28" spans="1:25" x14ac:dyDescent="0.2">
      <c r="A28" s="68" t="str">
        <f t="shared" ref="A28:A33" si="5">M10</f>
        <v>Barnard</v>
      </c>
      <c r="B28" s="46">
        <f t="shared" ref="B28:B33" si="6">V10</f>
        <v>1.6187</v>
      </c>
      <c r="C28" s="46">
        <f t="shared" ref="C28:C33" si="7">Y10</f>
        <v>1.6362000000000001</v>
      </c>
      <c r="D28" s="46">
        <f>C28-B28</f>
        <v>1.7500000000000071E-2</v>
      </c>
      <c r="E28" s="80">
        <f>ROUND(C28/B28-1,4)</f>
        <v>1.0800000000000001E-2</v>
      </c>
    </row>
    <row r="29" spans="1:25" x14ac:dyDescent="0.2">
      <c r="A29" s="68" t="str">
        <f t="shared" si="5"/>
        <v>Bridgewater</v>
      </c>
      <c r="B29" s="46">
        <f t="shared" si="6"/>
        <v>1.5729</v>
      </c>
      <c r="C29" s="46">
        <f t="shared" si="7"/>
        <v>1.6362000000000001</v>
      </c>
      <c r="D29" s="46">
        <f t="shared" ref="D29:D32" si="8">C29-B29</f>
        <v>6.3300000000000134E-2</v>
      </c>
      <c r="E29" s="80">
        <f t="shared" ref="E29:E32" si="9">ROUND(C29/B29-1,4)</f>
        <v>4.02E-2</v>
      </c>
    </row>
    <row r="30" spans="1:25" x14ac:dyDescent="0.2">
      <c r="A30" s="68" t="str">
        <f t="shared" si="5"/>
        <v>Pomfret</v>
      </c>
      <c r="B30" s="46">
        <f t="shared" si="6"/>
        <v>1.5804</v>
      </c>
      <c r="C30" s="46">
        <f t="shared" si="7"/>
        <v>1.6362000000000001</v>
      </c>
      <c r="D30" s="46">
        <f t="shared" si="8"/>
        <v>5.5800000000000072E-2</v>
      </c>
      <c r="E30" s="80">
        <f t="shared" si="9"/>
        <v>3.5299999999999998E-2</v>
      </c>
    </row>
    <row r="31" spans="1:25" x14ac:dyDescent="0.2">
      <c r="A31" s="68" t="str">
        <f t="shared" si="5"/>
        <v>Reading</v>
      </c>
      <c r="B31" s="46">
        <f t="shared" si="6"/>
        <v>1.7113</v>
      </c>
      <c r="C31" s="46">
        <f t="shared" si="7"/>
        <v>1.6362000000000001</v>
      </c>
      <c r="D31" s="46">
        <f t="shared" si="8"/>
        <v>-7.5099999999999945E-2</v>
      </c>
      <c r="E31" s="80">
        <f t="shared" si="9"/>
        <v>-4.3900000000000002E-2</v>
      </c>
    </row>
    <row r="32" spans="1:25" x14ac:dyDescent="0.2">
      <c r="A32" s="68" t="str">
        <f t="shared" si="5"/>
        <v>Killington</v>
      </c>
      <c r="B32" s="46">
        <f t="shared" si="6"/>
        <v>1.6949000000000001</v>
      </c>
      <c r="C32" s="46">
        <f t="shared" si="7"/>
        <v>1.6362000000000001</v>
      </c>
      <c r="D32" s="46">
        <f t="shared" si="8"/>
        <v>-5.8699999999999974E-2</v>
      </c>
      <c r="E32" s="80">
        <f t="shared" si="9"/>
        <v>-3.4599999999999999E-2</v>
      </c>
    </row>
    <row r="33" spans="1:9" x14ac:dyDescent="0.2">
      <c r="A33" s="68" t="str">
        <f t="shared" si="5"/>
        <v>Woodstock</v>
      </c>
      <c r="B33" s="46">
        <f t="shared" si="6"/>
        <v>1.6438999999999999</v>
      </c>
      <c r="C33" s="46">
        <f t="shared" si="7"/>
        <v>1.6362000000000001</v>
      </c>
      <c r="D33" s="46">
        <f t="shared" ref="D33" si="10">C33-B33</f>
        <v>-7.6999999999998181E-3</v>
      </c>
      <c r="E33" s="80">
        <f t="shared" ref="E33" si="11">ROUND(C33/B33-1,4)</f>
        <v>-4.7000000000000002E-3</v>
      </c>
    </row>
    <row r="35" spans="1:9" x14ac:dyDescent="0.2">
      <c r="C35" s="48" t="s">
        <v>191</v>
      </c>
      <c r="D35" s="49"/>
      <c r="E35" s="50"/>
      <c r="F35" s="48" t="s">
        <v>170</v>
      </c>
    </row>
    <row r="36" spans="1:9" x14ac:dyDescent="0.2">
      <c r="B36" s="69" t="s">
        <v>163</v>
      </c>
      <c r="C36" s="69" t="s">
        <v>164</v>
      </c>
      <c r="D36" s="70" t="s">
        <v>165</v>
      </c>
      <c r="E36" s="65" t="s">
        <v>163</v>
      </c>
      <c r="F36" s="69" t="s">
        <v>164</v>
      </c>
      <c r="G36" s="69" t="s">
        <v>165</v>
      </c>
      <c r="H36" s="71"/>
      <c r="I36" s="65" t="s">
        <v>168</v>
      </c>
    </row>
    <row r="37" spans="1:9" x14ac:dyDescent="0.2">
      <c r="A37" t="str">
        <f>M10&amp;" SD"</f>
        <v>Barnard SD</v>
      </c>
      <c r="B37" s="46">
        <f>T10</f>
        <v>0.83209999999999995</v>
      </c>
      <c r="C37" s="46">
        <f>U10</f>
        <v>0</v>
      </c>
      <c r="D37" s="73">
        <f>B37+C37</f>
        <v>0.83209999999999995</v>
      </c>
      <c r="E37" s="51">
        <f>W10</f>
        <v>0</v>
      </c>
      <c r="F37" s="46">
        <f>X10</f>
        <v>0</v>
      </c>
      <c r="G37" s="73">
        <f>E37+F37</f>
        <v>0</v>
      </c>
      <c r="H37" s="24"/>
      <c r="I37" s="79">
        <f>G39-D39</f>
        <v>1.7500000000000071E-2</v>
      </c>
    </row>
    <row r="38" spans="1:9" ht="15" x14ac:dyDescent="0.35">
      <c r="A38" t="str">
        <f>$M$22</f>
        <v>Woodstock UHSD</v>
      </c>
      <c r="B38" s="47">
        <f>T16</f>
        <v>0.77980000000000005</v>
      </c>
      <c r="C38" s="47">
        <f t="shared" ref="C38:F38" si="12">U16</f>
        <v>7.4999999999999997E-3</v>
      </c>
      <c r="D38" s="74">
        <f t="shared" si="12"/>
        <v>0</v>
      </c>
      <c r="E38" s="52">
        <f t="shared" si="12"/>
        <v>1.6284000000000001</v>
      </c>
      <c r="F38" s="47">
        <f t="shared" si="12"/>
        <v>7.7999999999999996E-3</v>
      </c>
      <c r="G38" s="74">
        <f>E38+F38</f>
        <v>1.6362000000000001</v>
      </c>
      <c r="H38" s="24"/>
      <c r="I38" s="81">
        <f>ROUND(G39/D39-1,4)</f>
        <v>1.0800000000000001E-2</v>
      </c>
    </row>
    <row r="39" spans="1:9" x14ac:dyDescent="0.2">
      <c r="A39" s="54" t="s">
        <v>176</v>
      </c>
      <c r="B39" s="46">
        <f>B37+B38</f>
        <v>1.6118999999999999</v>
      </c>
      <c r="C39" s="46">
        <f>C37+C38</f>
        <v>7.4999999999999997E-3</v>
      </c>
      <c r="D39" s="73">
        <f>V10</f>
        <v>1.6187</v>
      </c>
      <c r="E39" s="51">
        <f>E37+E38</f>
        <v>1.6284000000000001</v>
      </c>
      <c r="F39" s="46">
        <f>F37+F38</f>
        <v>7.7999999999999996E-3</v>
      </c>
      <c r="G39" s="75">
        <f>Y10</f>
        <v>1.6362000000000001</v>
      </c>
      <c r="H39" s="24"/>
    </row>
    <row r="40" spans="1:9" x14ac:dyDescent="0.2">
      <c r="B40" s="46"/>
      <c r="C40" s="46"/>
      <c r="D40" s="46"/>
      <c r="E40" s="46"/>
      <c r="F40" s="46"/>
      <c r="G40" s="46"/>
      <c r="H40" s="24"/>
    </row>
    <row r="41" spans="1:9" x14ac:dyDescent="0.2">
      <c r="B41" s="76" t="s">
        <v>163</v>
      </c>
      <c r="C41" s="76" t="s">
        <v>164</v>
      </c>
      <c r="D41" s="76" t="s">
        <v>165</v>
      </c>
      <c r="E41" s="77" t="s">
        <v>163</v>
      </c>
      <c r="F41" s="76" t="s">
        <v>164</v>
      </c>
      <c r="G41" s="76" t="s">
        <v>165</v>
      </c>
      <c r="H41" s="72"/>
      <c r="I41" s="65" t="s">
        <v>168</v>
      </c>
    </row>
    <row r="42" spans="1:9" x14ac:dyDescent="0.2">
      <c r="A42" t="str">
        <f>M11&amp;" SD"</f>
        <v>Bridgewater SD</v>
      </c>
      <c r="B42" s="46">
        <f t="shared" ref="B42:F42" si="13">T11</f>
        <v>0.5585</v>
      </c>
      <c r="C42" s="46">
        <f t="shared" si="13"/>
        <v>0</v>
      </c>
      <c r="D42" s="78">
        <f>B42+C42</f>
        <v>0.5585</v>
      </c>
      <c r="E42" s="51">
        <f t="shared" si="13"/>
        <v>0</v>
      </c>
      <c r="F42" s="46">
        <f t="shared" si="13"/>
        <v>0</v>
      </c>
      <c r="G42" s="78">
        <f>E42+F42</f>
        <v>0</v>
      </c>
      <c r="H42" s="24"/>
      <c r="I42" s="51">
        <f>G44-D44</f>
        <v>6.3300000000000134E-2</v>
      </c>
    </row>
    <row r="43" spans="1:9" ht="15" x14ac:dyDescent="0.35">
      <c r="A43" t="str">
        <f>$M$22</f>
        <v>Woodstock UHSD</v>
      </c>
      <c r="B43" s="47">
        <f>T17</f>
        <v>1.0057</v>
      </c>
      <c r="C43" s="47">
        <f>U17</f>
        <v>9.7000000000000003E-3</v>
      </c>
      <c r="D43" s="74">
        <f>B43+C43</f>
        <v>1.0154000000000001</v>
      </c>
      <c r="E43" s="52">
        <f>W17</f>
        <v>1.6284000000000001</v>
      </c>
      <c r="F43" s="47">
        <f>X17</f>
        <v>7.7999999999999996E-3</v>
      </c>
      <c r="G43" s="74">
        <f>E43+F43</f>
        <v>1.6362000000000001</v>
      </c>
      <c r="H43" s="24"/>
      <c r="I43" s="81">
        <f>ROUND(G44/D44-1,4)</f>
        <v>4.02E-2</v>
      </c>
    </row>
    <row r="44" spans="1:9" x14ac:dyDescent="0.2">
      <c r="A44" s="54" t="s">
        <v>176</v>
      </c>
      <c r="B44" s="46">
        <f>B42+B43</f>
        <v>1.5642</v>
      </c>
      <c r="C44" s="46">
        <f>C42+C43</f>
        <v>9.7000000000000003E-3</v>
      </c>
      <c r="D44" s="75">
        <f>V11</f>
        <v>1.5729</v>
      </c>
      <c r="E44" s="51">
        <f>E42+E43</f>
        <v>1.6284000000000001</v>
      </c>
      <c r="F44" s="46">
        <f>F42+F43</f>
        <v>7.7999999999999996E-3</v>
      </c>
      <c r="G44" s="75">
        <f>Y11</f>
        <v>1.6362000000000001</v>
      </c>
      <c r="H44" s="24"/>
    </row>
    <row r="45" spans="1:9" x14ac:dyDescent="0.2">
      <c r="B45" s="46"/>
      <c r="C45" s="46"/>
      <c r="D45" s="46"/>
      <c r="E45" s="46"/>
      <c r="F45" s="46"/>
      <c r="G45" s="46"/>
      <c r="H45" s="24"/>
    </row>
    <row r="46" spans="1:9" x14ac:dyDescent="0.2">
      <c r="B46" s="76" t="s">
        <v>163</v>
      </c>
      <c r="C46" s="76" t="s">
        <v>164</v>
      </c>
      <c r="D46" s="76" t="s">
        <v>165</v>
      </c>
      <c r="E46" s="77" t="s">
        <v>163</v>
      </c>
      <c r="F46" s="76" t="s">
        <v>164</v>
      </c>
      <c r="G46" s="76" t="s">
        <v>165</v>
      </c>
      <c r="H46" s="72"/>
      <c r="I46" s="65" t="s">
        <v>168</v>
      </c>
    </row>
    <row r="47" spans="1:9" x14ac:dyDescent="0.2">
      <c r="A47" t="str">
        <f>M12&amp;" SD"</f>
        <v>Pomfret SD</v>
      </c>
      <c r="B47" s="46">
        <f t="shared" ref="B47:F47" si="14">T12</f>
        <v>0.63419999999999999</v>
      </c>
      <c r="C47" s="46">
        <f t="shared" si="14"/>
        <v>0</v>
      </c>
      <c r="D47" s="73">
        <f>B47+C47</f>
        <v>0.63419999999999999</v>
      </c>
      <c r="E47" s="51">
        <f t="shared" si="14"/>
        <v>0</v>
      </c>
      <c r="F47" s="46">
        <f t="shared" si="14"/>
        <v>0</v>
      </c>
      <c r="G47" s="73">
        <f>E47+F47</f>
        <v>0</v>
      </c>
      <c r="H47" s="24"/>
      <c r="I47" s="51">
        <f>G49-D49</f>
        <v>5.5800000000000072E-2</v>
      </c>
    </row>
    <row r="48" spans="1:9" ht="15" x14ac:dyDescent="0.35">
      <c r="A48" t="str">
        <f>$M$22</f>
        <v>Woodstock UHSD</v>
      </c>
      <c r="B48" s="47">
        <f>T18</f>
        <v>0.93810000000000004</v>
      </c>
      <c r="C48" s="47">
        <f>U18</f>
        <v>8.9999999999999993E-3</v>
      </c>
      <c r="D48" s="74">
        <f>B48+C48</f>
        <v>0.94710000000000005</v>
      </c>
      <c r="E48" s="52">
        <f>W18</f>
        <v>1.6284000000000001</v>
      </c>
      <c r="F48" s="47">
        <f>X18</f>
        <v>7.7999999999999996E-3</v>
      </c>
      <c r="G48" s="74">
        <f>E48+F48</f>
        <v>1.6362000000000001</v>
      </c>
      <c r="H48" s="24"/>
      <c r="I48" s="81">
        <f>ROUND(G49/D49-1,4)</f>
        <v>3.5299999999999998E-2</v>
      </c>
    </row>
    <row r="49" spans="1:9" x14ac:dyDescent="0.2">
      <c r="A49" s="54" t="s">
        <v>176</v>
      </c>
      <c r="B49" s="46">
        <f>B47+B48</f>
        <v>1.5723</v>
      </c>
      <c r="C49" s="46">
        <f>C47+C48</f>
        <v>8.9999999999999993E-3</v>
      </c>
      <c r="D49" s="75">
        <f>V12</f>
        <v>1.5804</v>
      </c>
      <c r="E49" s="51">
        <f>E47+E48</f>
        <v>1.6284000000000001</v>
      </c>
      <c r="F49" s="46">
        <f>F47+F48</f>
        <v>7.7999999999999996E-3</v>
      </c>
      <c r="G49" s="75">
        <f>Y12</f>
        <v>1.6362000000000001</v>
      </c>
      <c r="H49" s="24"/>
    </row>
    <row r="50" spans="1:9" x14ac:dyDescent="0.2">
      <c r="B50" s="46"/>
      <c r="C50" s="46"/>
      <c r="D50" s="46"/>
      <c r="E50" s="46"/>
      <c r="F50" s="46"/>
      <c r="G50" s="46"/>
      <c r="H50" s="24"/>
    </row>
    <row r="51" spans="1:9" x14ac:dyDescent="0.2">
      <c r="B51" s="76" t="s">
        <v>163</v>
      </c>
      <c r="C51" s="76" t="s">
        <v>164</v>
      </c>
      <c r="D51" s="76" t="s">
        <v>165</v>
      </c>
      <c r="E51" s="77" t="s">
        <v>163</v>
      </c>
      <c r="F51" s="76" t="s">
        <v>164</v>
      </c>
      <c r="G51" s="76" t="s">
        <v>165</v>
      </c>
      <c r="H51" s="72"/>
      <c r="I51" s="65" t="s">
        <v>168</v>
      </c>
    </row>
    <row r="52" spans="1:9" x14ac:dyDescent="0.2">
      <c r="A52" t="str">
        <f>M13&amp;" SD"</f>
        <v>Reading SD</v>
      </c>
      <c r="B52" s="46">
        <f t="shared" ref="B52:F52" si="15">T13</f>
        <v>0.96789999999999998</v>
      </c>
      <c r="C52" s="46">
        <f t="shared" si="15"/>
        <v>0</v>
      </c>
      <c r="D52" s="73">
        <f>B52+C52</f>
        <v>0.96789999999999998</v>
      </c>
      <c r="E52" s="51">
        <f t="shared" si="15"/>
        <v>0</v>
      </c>
      <c r="F52" s="46">
        <f t="shared" si="15"/>
        <v>0</v>
      </c>
      <c r="G52" s="73">
        <f>E52+F52</f>
        <v>0</v>
      </c>
      <c r="H52" s="24"/>
      <c r="I52" s="51">
        <f>G54-D54</f>
        <v>-7.5099999999999945E-2</v>
      </c>
    </row>
    <row r="53" spans="1:9" ht="15" x14ac:dyDescent="0.35">
      <c r="A53" t="str">
        <f>$M$22</f>
        <v>Woodstock UHSD</v>
      </c>
      <c r="B53" s="47">
        <f>T19</f>
        <v>0.73699999999999999</v>
      </c>
      <c r="C53" s="47">
        <f>U19</f>
        <v>7.1000000000000004E-3</v>
      </c>
      <c r="D53" s="74">
        <f>B53+C53</f>
        <v>0.74409999999999998</v>
      </c>
      <c r="E53" s="52">
        <f>W19</f>
        <v>1.6284000000000001</v>
      </c>
      <c r="F53" s="47">
        <f>X19</f>
        <v>7.7999999999999996E-3</v>
      </c>
      <c r="G53" s="74">
        <f>E53+F53</f>
        <v>1.6362000000000001</v>
      </c>
      <c r="H53" s="24"/>
      <c r="I53" s="81">
        <f>ROUND(G54/D54-1,4)</f>
        <v>-4.3900000000000002E-2</v>
      </c>
    </row>
    <row r="54" spans="1:9" x14ac:dyDescent="0.2">
      <c r="A54" s="54" t="s">
        <v>176</v>
      </c>
      <c r="B54" s="46">
        <f>B52+B53</f>
        <v>1.7048999999999999</v>
      </c>
      <c r="C54" s="46">
        <f>C52+C53</f>
        <v>7.1000000000000004E-3</v>
      </c>
      <c r="D54" s="75">
        <f>V13</f>
        <v>1.7113</v>
      </c>
      <c r="E54" s="51">
        <f>E52+E53</f>
        <v>1.6284000000000001</v>
      </c>
      <c r="F54" s="46">
        <f>F52+F53</f>
        <v>7.7999999999999996E-3</v>
      </c>
      <c r="G54" s="75">
        <f>Y13</f>
        <v>1.6362000000000001</v>
      </c>
      <c r="H54" s="24"/>
    </row>
    <row r="55" spans="1:9" x14ac:dyDescent="0.2">
      <c r="B55" s="46"/>
      <c r="C55" s="46"/>
      <c r="D55" s="46"/>
      <c r="E55" s="46"/>
      <c r="F55" s="46"/>
      <c r="G55" s="46"/>
      <c r="H55" s="24"/>
    </row>
    <row r="56" spans="1:9" x14ac:dyDescent="0.2">
      <c r="B56" s="76" t="s">
        <v>163</v>
      </c>
      <c r="C56" s="76" t="s">
        <v>164</v>
      </c>
      <c r="D56" s="76" t="s">
        <v>165</v>
      </c>
      <c r="E56" s="77" t="s">
        <v>163</v>
      </c>
      <c r="F56" s="76" t="s">
        <v>164</v>
      </c>
      <c r="G56" s="76" t="s">
        <v>165</v>
      </c>
      <c r="H56" s="72"/>
      <c r="I56" s="65" t="s">
        <v>168</v>
      </c>
    </row>
    <row r="57" spans="1:9" x14ac:dyDescent="0.2">
      <c r="A57" t="str">
        <f>M14&amp;" SD"</f>
        <v>Killington SD</v>
      </c>
      <c r="B57" s="46">
        <f t="shared" ref="B57:F57" si="16">T14</f>
        <v>0.87760000000000005</v>
      </c>
      <c r="C57" s="46">
        <f t="shared" si="16"/>
        <v>0</v>
      </c>
      <c r="D57" s="73">
        <f>B57+C57</f>
        <v>0.87760000000000005</v>
      </c>
      <c r="E57" s="51">
        <f t="shared" si="16"/>
        <v>0</v>
      </c>
      <c r="F57" s="46">
        <f t="shared" si="16"/>
        <v>0</v>
      </c>
      <c r="G57" s="73">
        <f>E57+F57</f>
        <v>0</v>
      </c>
      <c r="H57" s="24"/>
      <c r="I57" s="51">
        <f>G59-D59</f>
        <v>-5.8699999999999974E-2</v>
      </c>
    </row>
    <row r="58" spans="1:9" ht="15" x14ac:dyDescent="0.35">
      <c r="A58" t="str">
        <f>$M$22</f>
        <v>Woodstock UHSD</v>
      </c>
      <c r="B58" s="47">
        <f>T20</f>
        <v>0.81020000000000003</v>
      </c>
      <c r="C58" s="47">
        <f>U20</f>
        <v>7.7999999999999996E-3</v>
      </c>
      <c r="D58" s="74">
        <f>B58+C58</f>
        <v>0.81800000000000006</v>
      </c>
      <c r="E58" s="52">
        <f t="shared" ref="E58:F58" si="17">W20</f>
        <v>1.6284000000000001</v>
      </c>
      <c r="F58" s="47">
        <f t="shared" si="17"/>
        <v>7.7999999999999996E-3</v>
      </c>
      <c r="G58" s="74">
        <f>E58+F58</f>
        <v>1.6362000000000001</v>
      </c>
      <c r="H58" s="24"/>
      <c r="I58" s="81">
        <f>ROUND(G59/D59-1,4)</f>
        <v>-3.4599999999999999E-2</v>
      </c>
    </row>
    <row r="59" spans="1:9" x14ac:dyDescent="0.2">
      <c r="A59" s="54" t="s">
        <v>176</v>
      </c>
      <c r="B59" s="46">
        <f>B57+B58</f>
        <v>1.6878000000000002</v>
      </c>
      <c r="C59" s="46">
        <f>C57+C58</f>
        <v>7.7999999999999996E-3</v>
      </c>
      <c r="D59" s="75">
        <f>V14</f>
        <v>1.6949000000000001</v>
      </c>
      <c r="E59" s="51">
        <f>E57+E58</f>
        <v>1.6284000000000001</v>
      </c>
      <c r="F59" s="46">
        <f>F57+F58</f>
        <v>7.7999999999999996E-3</v>
      </c>
      <c r="G59" s="75">
        <f>Y14</f>
        <v>1.6362000000000001</v>
      </c>
      <c r="H59" s="24"/>
    </row>
    <row r="60" spans="1:9" x14ac:dyDescent="0.2">
      <c r="B60" s="46"/>
      <c r="C60" s="46"/>
      <c r="D60" s="46"/>
      <c r="E60" s="46"/>
      <c r="F60" s="46"/>
      <c r="G60" s="46"/>
      <c r="H60" s="24"/>
    </row>
    <row r="61" spans="1:9" x14ac:dyDescent="0.2">
      <c r="B61" s="76" t="s">
        <v>163</v>
      </c>
      <c r="C61" s="76" t="s">
        <v>164</v>
      </c>
      <c r="D61" s="76" t="s">
        <v>165</v>
      </c>
      <c r="E61" s="77" t="s">
        <v>163</v>
      </c>
      <c r="F61" s="76" t="s">
        <v>164</v>
      </c>
      <c r="G61" s="76" t="s">
        <v>165</v>
      </c>
      <c r="H61" s="72"/>
      <c r="I61" s="65" t="s">
        <v>168</v>
      </c>
    </row>
    <row r="62" spans="1:9" x14ac:dyDescent="0.2">
      <c r="A62" t="str">
        <f>M15&amp;" SD"</f>
        <v>Woodstock SD</v>
      </c>
      <c r="B62" s="46">
        <f>T15</f>
        <v>0.69489999999999996</v>
      </c>
      <c r="C62" s="46">
        <f>U15</f>
        <v>0</v>
      </c>
      <c r="D62" s="73">
        <f>B62+C62</f>
        <v>0.69489999999999996</v>
      </c>
      <c r="E62" s="51">
        <f>W15</f>
        <v>0</v>
      </c>
      <c r="F62" s="46">
        <f>X15</f>
        <v>0</v>
      </c>
      <c r="G62" s="73">
        <f>E62+F62</f>
        <v>0</v>
      </c>
      <c r="H62" s="24"/>
      <c r="I62" s="51">
        <f>G64-D64</f>
        <v>-7.6999999999998181E-3</v>
      </c>
    </row>
    <row r="63" spans="1:9" ht="15" x14ac:dyDescent="0.35">
      <c r="A63" t="str">
        <f>$M$22</f>
        <v>Woodstock UHSD</v>
      </c>
      <c r="B63" s="47">
        <f>T21</f>
        <v>0.94079999999999997</v>
      </c>
      <c r="C63" s="47">
        <f>U21</f>
        <v>8.9999999999999993E-3</v>
      </c>
      <c r="D63" s="74">
        <f>B63+C63</f>
        <v>0.94979999999999998</v>
      </c>
      <c r="E63" s="52">
        <f>W21</f>
        <v>1.6284000000000001</v>
      </c>
      <c r="F63" s="47">
        <f>X21</f>
        <v>7.7999999999999996E-3</v>
      </c>
      <c r="G63" s="74">
        <f>E63+F63</f>
        <v>1.6362000000000001</v>
      </c>
      <c r="H63" s="24"/>
      <c r="I63" s="81">
        <f>ROUND(G64/D64-1,4)</f>
        <v>-4.7000000000000002E-3</v>
      </c>
    </row>
    <row r="64" spans="1:9" x14ac:dyDescent="0.2">
      <c r="A64" s="54" t="s">
        <v>176</v>
      </c>
      <c r="B64" s="46">
        <f>B62+B63</f>
        <v>1.6356999999999999</v>
      </c>
      <c r="C64" s="46">
        <f>C62+C63</f>
        <v>8.9999999999999993E-3</v>
      </c>
      <c r="D64" s="75">
        <f>V15</f>
        <v>1.6438999999999999</v>
      </c>
      <c r="E64" s="51">
        <f>E62+E63</f>
        <v>1.6284000000000001</v>
      </c>
      <c r="F64" s="46">
        <f>F62+F63</f>
        <v>7.7999999999999996E-3</v>
      </c>
      <c r="G64" s="75">
        <f>Y15</f>
        <v>1.6362000000000001</v>
      </c>
      <c r="H64" s="24"/>
    </row>
    <row r="65" spans="2:8" x14ac:dyDescent="0.2">
      <c r="B65" s="24"/>
      <c r="C65" s="24"/>
      <c r="D65" s="24"/>
      <c r="E65" s="24"/>
      <c r="F65" s="24"/>
      <c r="G65" s="24"/>
      <c r="H65" s="24"/>
    </row>
    <row r="66" spans="2:8" x14ac:dyDescent="0.2">
      <c r="B66" s="24"/>
      <c r="C66" s="24"/>
      <c r="D66" s="24"/>
      <c r="E66" s="24"/>
      <c r="F66" s="24"/>
      <c r="G66" s="24"/>
      <c r="H66" s="24"/>
    </row>
    <row r="67" spans="2:8" x14ac:dyDescent="0.2">
      <c r="B67" s="24"/>
      <c r="C67" s="24"/>
      <c r="D67" s="24"/>
      <c r="E67" s="24"/>
      <c r="F67" s="24"/>
      <c r="G67" s="24"/>
      <c r="H67" s="24"/>
    </row>
    <row r="68" spans="2:8" x14ac:dyDescent="0.2">
      <c r="B68" s="24"/>
      <c r="C68" s="24"/>
      <c r="D68" s="24"/>
      <c r="E68" s="24"/>
      <c r="F68" s="24"/>
      <c r="G68" s="24"/>
      <c r="H68" s="24"/>
    </row>
    <row r="69" spans="2:8" x14ac:dyDescent="0.2">
      <c r="B69" s="24"/>
      <c r="C69" s="24"/>
      <c r="D69" s="24"/>
      <c r="E69" s="24"/>
      <c r="F69" s="24"/>
      <c r="G69" s="24"/>
      <c r="H69" s="24"/>
    </row>
    <row r="70" spans="2:8" x14ac:dyDescent="0.2">
      <c r="B70" s="24"/>
      <c r="C70" s="24"/>
      <c r="D70" s="24"/>
      <c r="E70" s="24"/>
      <c r="F70" s="24"/>
      <c r="G70" s="24"/>
      <c r="H70" s="24"/>
    </row>
    <row r="71" spans="2:8" x14ac:dyDescent="0.2">
      <c r="B71" s="24"/>
      <c r="C71" s="24"/>
      <c r="D71" s="24"/>
      <c r="E71" s="24"/>
      <c r="F71" s="24"/>
      <c r="G71" s="24"/>
      <c r="H71" s="24"/>
    </row>
    <row r="72" spans="2:8" x14ac:dyDescent="0.2">
      <c r="B72" s="24"/>
      <c r="C72" s="24"/>
      <c r="D72" s="24"/>
      <c r="E72" s="24"/>
      <c r="F72" s="24"/>
      <c r="G72" s="24"/>
      <c r="H72" s="24"/>
    </row>
    <row r="73" spans="2:8" x14ac:dyDescent="0.2">
      <c r="B73" s="24"/>
      <c r="C73" s="24"/>
      <c r="D73" s="24"/>
      <c r="E73" s="24"/>
      <c r="F73" s="24"/>
      <c r="G73" s="24"/>
      <c r="H73" s="24"/>
    </row>
    <row r="74" spans="2:8" x14ac:dyDescent="0.2">
      <c r="B74" s="24"/>
      <c r="C74" s="24"/>
      <c r="D74" s="24"/>
      <c r="E74" s="24"/>
      <c r="F74" s="24"/>
      <c r="G74" s="24"/>
      <c r="H74" s="24"/>
    </row>
    <row r="75" spans="2:8" x14ac:dyDescent="0.2">
      <c r="B75" s="24"/>
      <c r="C75" s="24"/>
      <c r="D75" s="24"/>
      <c r="E75" s="24"/>
      <c r="F75" s="24"/>
      <c r="G75" s="24"/>
      <c r="H75" s="24"/>
    </row>
    <row r="76" spans="2:8" x14ac:dyDescent="0.2">
      <c r="B76" s="24"/>
      <c r="C76" s="24"/>
      <c r="D76" s="24"/>
      <c r="E76" s="24"/>
      <c r="F76" s="24"/>
      <c r="G76" s="24"/>
      <c r="H76" s="24"/>
    </row>
    <row r="77" spans="2:8" x14ac:dyDescent="0.2">
      <c r="B77" s="24"/>
      <c r="C77" s="24"/>
      <c r="D77" s="24"/>
      <c r="E77" s="24"/>
      <c r="F77" s="24"/>
      <c r="G77" s="24"/>
      <c r="H77" s="24"/>
    </row>
    <row r="78" spans="2:8" x14ac:dyDescent="0.2">
      <c r="B78" s="24"/>
      <c r="C78" s="24"/>
      <c r="D78" s="24"/>
      <c r="E78" s="24"/>
      <c r="F78" s="24"/>
      <c r="G78" s="24"/>
      <c r="H78" s="24"/>
    </row>
    <row r="79" spans="2:8" x14ac:dyDescent="0.2">
      <c r="B79" s="24"/>
      <c r="C79" s="24"/>
      <c r="D79" s="24"/>
      <c r="E79" s="24"/>
      <c r="F79" s="24"/>
      <c r="G79" s="24"/>
      <c r="H79" s="24"/>
    </row>
    <row r="80" spans="2:8" x14ac:dyDescent="0.2">
      <c r="B80" s="24"/>
      <c r="C80" s="24"/>
      <c r="D80" s="24"/>
      <c r="E80" s="24"/>
      <c r="F80" s="24"/>
      <c r="G80" s="24"/>
      <c r="H80" s="24"/>
    </row>
  </sheetData>
  <pageMargins left="0.7" right="0.7" top="0.75" bottom="0.75" header="0.3" footer="0.3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66"/>
  </sheetPr>
  <dimension ref="A1:AB80"/>
  <sheetViews>
    <sheetView zoomScale="85" zoomScaleNormal="85" workbookViewId="0">
      <pane ySplit="26" topLeftCell="A27" activePane="bottomLeft" state="frozen"/>
      <selection activeCell="L36" sqref="L36"/>
      <selection pane="bottomLeft" activeCell="I64" sqref="I64"/>
    </sheetView>
  </sheetViews>
  <sheetFormatPr defaultRowHeight="12.75" x14ac:dyDescent="0.2"/>
  <cols>
    <col min="1" max="1" width="18.42578125" customWidth="1"/>
    <col min="2" max="2" width="12.28515625" bestFit="1" customWidth="1"/>
    <col min="3" max="5" width="12.28515625" customWidth="1"/>
    <col min="7" max="7" width="9.85546875" bestFit="1" customWidth="1"/>
    <col min="8" max="8" width="2.140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  <col min="26" max="26" width="13.140625" customWidth="1"/>
    <col min="27" max="27" width="10" customWidth="1"/>
  </cols>
  <sheetData>
    <row r="1" spans="1:28" ht="15.75" x14ac:dyDescent="0.25">
      <c r="A1" s="60" t="str">
        <f>$M$1</f>
        <v>Lamoille North SU</v>
      </c>
      <c r="I1" s="63" t="str">
        <f>$T$1</f>
        <v>MUSDs and NMEDs</v>
      </c>
      <c r="M1" s="61" t="s">
        <v>181</v>
      </c>
      <c r="T1" s="61" t="s">
        <v>187</v>
      </c>
    </row>
    <row r="2" spans="1:28" x14ac:dyDescent="0.2">
      <c r="A2" s="62" t="s">
        <v>184</v>
      </c>
      <c r="I2" s="64" t="str">
        <f>$T$2&amp;" "&amp;$U$2</f>
        <v>Recommendation 7</v>
      </c>
      <c r="T2" s="61" t="s">
        <v>169</v>
      </c>
      <c r="U2" s="82">
        <v>7</v>
      </c>
    </row>
    <row r="3" spans="1:28" ht="12" customHeight="1" x14ac:dyDescent="0.25">
      <c r="A3" s="60"/>
    </row>
    <row r="4" spans="1:28" ht="12" customHeight="1" x14ac:dyDescent="0.2">
      <c r="A4" s="67" t="s">
        <v>178</v>
      </c>
    </row>
    <row r="5" spans="1:28" ht="12" customHeight="1" x14ac:dyDescent="0.2">
      <c r="A5" s="67" t="s">
        <v>179</v>
      </c>
    </row>
    <row r="6" spans="1:28" ht="12" customHeight="1" x14ac:dyDescent="0.2">
      <c r="A6" s="66" t="s">
        <v>171</v>
      </c>
    </row>
    <row r="7" spans="1:28" ht="12" customHeight="1" x14ac:dyDescent="0.2">
      <c r="A7" s="67"/>
    </row>
    <row r="8" spans="1:28" x14ac:dyDescent="0.2">
      <c r="M8" s="61" t="s">
        <v>177</v>
      </c>
      <c r="Z8" s="49" t="s">
        <v>166</v>
      </c>
      <c r="AA8" s="59" t="s">
        <v>167</v>
      </c>
    </row>
    <row r="9" spans="1:28" x14ac:dyDescent="0.2">
      <c r="T9" t="s">
        <v>2</v>
      </c>
      <c r="U9" t="s">
        <v>1</v>
      </c>
      <c r="V9" t="s">
        <v>6</v>
      </c>
      <c r="W9" s="55" t="s">
        <v>3</v>
      </c>
      <c r="X9" t="s">
        <v>4</v>
      </c>
      <c r="Y9" t="s">
        <v>5</v>
      </c>
      <c r="AB9" s="58"/>
    </row>
    <row r="10" spans="1:28" x14ac:dyDescent="0.2">
      <c r="K10" s="57">
        <v>10</v>
      </c>
      <c r="L10" s="1" t="s">
        <v>74</v>
      </c>
      <c r="M10" s="2" t="s">
        <v>75</v>
      </c>
      <c r="N10" s="3" t="s">
        <v>74</v>
      </c>
      <c r="O10" s="4" t="s">
        <v>75</v>
      </c>
      <c r="P10" s="5" t="s">
        <v>76</v>
      </c>
      <c r="Q10" s="6" t="s">
        <v>77</v>
      </c>
      <c r="R10" s="7">
        <v>25</v>
      </c>
      <c r="S10" s="8"/>
      <c r="T10" s="24">
        <v>0</v>
      </c>
      <c r="U10" s="24">
        <v>0</v>
      </c>
      <c r="V10" s="24">
        <v>1.5236000000000001</v>
      </c>
      <c r="W10" s="56">
        <v>0</v>
      </c>
      <c r="X10" s="24">
        <v>0</v>
      </c>
      <c r="Y10" s="85">
        <f>W22+X22</f>
        <v>1.4898</v>
      </c>
      <c r="Z10" t="str">
        <f>M10</f>
        <v>Belvidere</v>
      </c>
      <c r="AA10" s="53">
        <f>ROUND(Y10/V10-1,4)</f>
        <v>-2.2200000000000001E-2</v>
      </c>
      <c r="AB10" s="58"/>
    </row>
    <row r="11" spans="1:28" x14ac:dyDescent="0.2">
      <c r="K11" s="57">
        <f>K10+1</f>
        <v>11</v>
      </c>
      <c r="L11" s="1" t="s">
        <v>78</v>
      </c>
      <c r="M11" s="2" t="s">
        <v>79</v>
      </c>
      <c r="N11" s="3" t="s">
        <v>78</v>
      </c>
      <c r="O11" s="4" t="s">
        <v>79</v>
      </c>
      <c r="P11" s="5" t="s">
        <v>80</v>
      </c>
      <c r="Q11" s="6" t="s">
        <v>77</v>
      </c>
      <c r="R11" s="7">
        <v>25</v>
      </c>
      <c r="S11" s="8"/>
      <c r="T11" s="24">
        <v>0.79830000000000001</v>
      </c>
      <c r="U11" s="24">
        <v>7.9799999999999996E-2</v>
      </c>
      <c r="V11" s="24">
        <v>1.4910999999999999</v>
      </c>
      <c r="W11" s="56">
        <v>0</v>
      </c>
      <c r="X11" s="24">
        <v>0</v>
      </c>
      <c r="Y11" s="85">
        <f t="shared" ref="Y11:Y15" si="0">W23+X23</f>
        <v>1.4898</v>
      </c>
      <c r="Z11" t="str">
        <f t="shared" ref="Z11:Z15" si="1">M11</f>
        <v>Cambridge</v>
      </c>
      <c r="AA11" s="53">
        <f t="shared" ref="AA11:AA15" si="2">ROUND(Y11/V11-1,4)</f>
        <v>-8.9999999999999998E-4</v>
      </c>
      <c r="AB11" s="58"/>
    </row>
    <row r="12" spans="1:28" x14ac:dyDescent="0.2">
      <c r="K12" s="57">
        <f t="shared" ref="K12:K28" si="3">K11+1</f>
        <v>12</v>
      </c>
      <c r="L12" s="1" t="s">
        <v>81</v>
      </c>
      <c r="M12" s="2" t="s">
        <v>82</v>
      </c>
      <c r="N12" s="3" t="s">
        <v>81</v>
      </c>
      <c r="O12" s="4" t="s">
        <v>82</v>
      </c>
      <c r="P12" s="5" t="s">
        <v>83</v>
      </c>
      <c r="Q12" s="6" t="s">
        <v>77</v>
      </c>
      <c r="R12" s="7">
        <v>25</v>
      </c>
      <c r="S12" s="8"/>
      <c r="T12" s="24">
        <v>0</v>
      </c>
      <c r="U12" s="24">
        <v>0</v>
      </c>
      <c r="V12" s="24">
        <v>1.5562</v>
      </c>
      <c r="W12" s="56">
        <v>0</v>
      </c>
      <c r="X12" s="24">
        <v>0</v>
      </c>
      <c r="Y12" s="85">
        <f t="shared" si="0"/>
        <v>1.4898</v>
      </c>
      <c r="Z12" t="str">
        <f t="shared" si="1"/>
        <v>Eden</v>
      </c>
      <c r="AA12" s="53">
        <f t="shared" si="2"/>
        <v>-4.2700000000000002E-2</v>
      </c>
      <c r="AB12" s="58"/>
    </row>
    <row r="13" spans="1:28" x14ac:dyDescent="0.2">
      <c r="K13" s="57">
        <f t="shared" si="3"/>
        <v>13</v>
      </c>
      <c r="L13" s="1" t="s">
        <v>84</v>
      </c>
      <c r="M13" s="2" t="s">
        <v>85</v>
      </c>
      <c r="N13" s="3" t="s">
        <v>84</v>
      </c>
      <c r="O13" s="4" t="s">
        <v>85</v>
      </c>
      <c r="P13" s="5" t="s">
        <v>86</v>
      </c>
      <c r="Q13" s="6" t="s">
        <v>77</v>
      </c>
      <c r="R13" s="7">
        <v>25</v>
      </c>
      <c r="S13" s="8"/>
      <c r="T13" s="24">
        <v>0</v>
      </c>
      <c r="U13" s="24">
        <v>0</v>
      </c>
      <c r="V13" s="24">
        <v>1.4668999999999999</v>
      </c>
      <c r="W13" s="56">
        <v>0</v>
      </c>
      <c r="X13" s="24">
        <v>0</v>
      </c>
      <c r="Y13" s="85">
        <f t="shared" si="0"/>
        <v>1.4898</v>
      </c>
      <c r="Z13" t="str">
        <f t="shared" si="1"/>
        <v>Hyde Park</v>
      </c>
      <c r="AA13" s="53">
        <f t="shared" si="2"/>
        <v>1.5599999999999999E-2</v>
      </c>
      <c r="AB13" s="58"/>
    </row>
    <row r="14" spans="1:28" x14ac:dyDescent="0.2">
      <c r="K14" s="57">
        <f t="shared" si="3"/>
        <v>14</v>
      </c>
      <c r="L14" s="1" t="s">
        <v>87</v>
      </c>
      <c r="M14" s="2" t="s">
        <v>88</v>
      </c>
      <c r="N14" s="3" t="s">
        <v>87</v>
      </c>
      <c r="O14" s="4" t="s">
        <v>88</v>
      </c>
      <c r="P14" s="5" t="s">
        <v>89</v>
      </c>
      <c r="Q14" s="6" t="s">
        <v>77</v>
      </c>
      <c r="R14" s="7">
        <v>25</v>
      </c>
      <c r="S14" s="8"/>
      <c r="T14" s="24">
        <v>0</v>
      </c>
      <c r="U14" s="24">
        <v>0</v>
      </c>
      <c r="V14" s="24">
        <v>1.4668999999999999</v>
      </c>
      <c r="W14" s="56">
        <v>0</v>
      </c>
      <c r="X14" s="24">
        <v>0</v>
      </c>
      <c r="Y14" s="85">
        <f t="shared" si="0"/>
        <v>1.4898</v>
      </c>
      <c r="Z14" t="str">
        <f t="shared" si="1"/>
        <v>Johnson</v>
      </c>
      <c r="AA14" s="53">
        <f t="shared" si="2"/>
        <v>1.5599999999999999E-2</v>
      </c>
      <c r="AB14" s="58"/>
    </row>
    <row r="15" spans="1:28" x14ac:dyDescent="0.2">
      <c r="K15" s="57">
        <f t="shared" si="3"/>
        <v>15</v>
      </c>
      <c r="L15" s="1" t="s">
        <v>90</v>
      </c>
      <c r="M15" s="2" t="s">
        <v>91</v>
      </c>
      <c r="N15" s="3" t="s">
        <v>90</v>
      </c>
      <c r="O15" s="4" t="s">
        <v>91</v>
      </c>
      <c r="P15" s="5" t="s">
        <v>92</v>
      </c>
      <c r="Q15" s="6" t="s">
        <v>77</v>
      </c>
      <c r="R15" s="7">
        <v>25</v>
      </c>
      <c r="S15" s="8"/>
      <c r="T15" s="24">
        <v>0</v>
      </c>
      <c r="U15" s="24">
        <v>0</v>
      </c>
      <c r="V15" s="24">
        <v>1.5286</v>
      </c>
      <c r="W15" s="56">
        <v>0</v>
      </c>
      <c r="X15" s="24">
        <v>0</v>
      </c>
      <c r="Y15" s="85">
        <f t="shared" si="0"/>
        <v>1.4898</v>
      </c>
      <c r="Z15" t="str">
        <f t="shared" si="1"/>
        <v>Waterville</v>
      </c>
      <c r="AA15" s="53">
        <f t="shared" si="2"/>
        <v>-2.5399999999999999E-2</v>
      </c>
    </row>
    <row r="16" spans="1:28" x14ac:dyDescent="0.2">
      <c r="K16" s="57">
        <f t="shared" si="3"/>
        <v>16</v>
      </c>
      <c r="L16" s="9" t="s">
        <v>74</v>
      </c>
      <c r="M16" s="10" t="s">
        <v>75</v>
      </c>
      <c r="N16" s="11" t="s">
        <v>93</v>
      </c>
      <c r="O16" s="12" t="s">
        <v>94</v>
      </c>
      <c r="P16" s="13" t="s">
        <v>95</v>
      </c>
      <c r="Q16" s="14" t="s">
        <v>77</v>
      </c>
      <c r="R16" s="15">
        <v>25</v>
      </c>
      <c r="S16" s="16"/>
      <c r="T16" s="24">
        <v>0.70189999999999997</v>
      </c>
      <c r="U16" s="24">
        <v>9.1499999999999998E-2</v>
      </c>
      <c r="V16" s="24">
        <v>0</v>
      </c>
      <c r="W16" s="56">
        <v>0</v>
      </c>
      <c r="X16" s="24">
        <v>0</v>
      </c>
      <c r="Y16" s="24">
        <v>0</v>
      </c>
    </row>
    <row r="17" spans="1:26" x14ac:dyDescent="0.2">
      <c r="K17" s="57">
        <f t="shared" si="3"/>
        <v>17</v>
      </c>
      <c r="L17" s="9" t="s">
        <v>81</v>
      </c>
      <c r="M17" s="10" t="s">
        <v>82</v>
      </c>
      <c r="N17" s="11" t="s">
        <v>93</v>
      </c>
      <c r="O17" s="12" t="s">
        <v>94</v>
      </c>
      <c r="P17" s="13" t="s">
        <v>96</v>
      </c>
      <c r="Q17" s="14" t="s">
        <v>77</v>
      </c>
      <c r="R17" s="15">
        <v>25</v>
      </c>
      <c r="S17" s="16"/>
      <c r="T17" s="24">
        <v>0.70189999999999997</v>
      </c>
      <c r="U17" s="24">
        <v>9.1499999999999998E-2</v>
      </c>
      <c r="V17" s="24">
        <v>0</v>
      </c>
      <c r="W17" s="56">
        <v>0</v>
      </c>
      <c r="X17" s="24">
        <v>0</v>
      </c>
      <c r="Y17" s="24">
        <v>0</v>
      </c>
    </row>
    <row r="18" spans="1:26" x14ac:dyDescent="0.2">
      <c r="K18" s="57">
        <f t="shared" si="3"/>
        <v>18</v>
      </c>
      <c r="L18" s="9" t="s">
        <v>84</v>
      </c>
      <c r="M18" s="10" t="s">
        <v>85</v>
      </c>
      <c r="N18" s="11" t="s">
        <v>93</v>
      </c>
      <c r="O18" s="12" t="s">
        <v>94</v>
      </c>
      <c r="P18" s="13" t="s">
        <v>97</v>
      </c>
      <c r="Q18" s="14" t="s">
        <v>77</v>
      </c>
      <c r="R18" s="15">
        <v>25</v>
      </c>
      <c r="S18" s="16"/>
      <c r="T18" s="24">
        <v>0.70189999999999997</v>
      </c>
      <c r="U18" s="24">
        <v>9.1499999999999998E-2</v>
      </c>
      <c r="V18" s="24">
        <v>0</v>
      </c>
      <c r="W18" s="56">
        <v>0</v>
      </c>
      <c r="X18" s="24">
        <v>0</v>
      </c>
      <c r="Y18" s="24">
        <v>0</v>
      </c>
    </row>
    <row r="19" spans="1:26" x14ac:dyDescent="0.2">
      <c r="K19" s="57">
        <f t="shared" si="3"/>
        <v>19</v>
      </c>
      <c r="L19" s="9" t="s">
        <v>87</v>
      </c>
      <c r="M19" s="10" t="s">
        <v>88</v>
      </c>
      <c r="N19" s="11" t="s">
        <v>93</v>
      </c>
      <c r="O19" s="12" t="s">
        <v>94</v>
      </c>
      <c r="P19" s="13" t="s">
        <v>98</v>
      </c>
      <c r="Q19" s="14" t="s">
        <v>77</v>
      </c>
      <c r="R19" s="15">
        <v>25</v>
      </c>
      <c r="S19" s="16"/>
      <c r="T19" s="24">
        <v>0.70189999999999997</v>
      </c>
      <c r="U19" s="24">
        <v>9.1499999999999998E-2</v>
      </c>
      <c r="V19" s="24">
        <v>0</v>
      </c>
      <c r="W19" s="56">
        <v>0</v>
      </c>
      <c r="X19" s="24">
        <v>0</v>
      </c>
      <c r="Y19" s="24">
        <v>0</v>
      </c>
    </row>
    <row r="20" spans="1:26" x14ac:dyDescent="0.2">
      <c r="K20" s="57">
        <f t="shared" si="3"/>
        <v>20</v>
      </c>
      <c r="L20" s="9" t="s">
        <v>90</v>
      </c>
      <c r="M20" s="10" t="s">
        <v>91</v>
      </c>
      <c r="N20" s="11" t="s">
        <v>93</v>
      </c>
      <c r="O20" s="12" t="s">
        <v>91</v>
      </c>
      <c r="P20" s="13" t="s">
        <v>99</v>
      </c>
      <c r="Q20" s="14" t="s">
        <v>77</v>
      </c>
      <c r="R20" s="15">
        <v>25</v>
      </c>
      <c r="S20" s="16"/>
      <c r="T20" s="24">
        <v>0.70189999999999997</v>
      </c>
      <c r="U20" s="24">
        <v>9.1499999999999998E-2</v>
      </c>
      <c r="V20" s="24">
        <v>0</v>
      </c>
      <c r="W20" s="56">
        <v>0</v>
      </c>
      <c r="X20" s="24">
        <v>0</v>
      </c>
      <c r="Y20" s="24">
        <v>0</v>
      </c>
      <c r="Z20" s="86" t="s">
        <v>186</v>
      </c>
    </row>
    <row r="21" spans="1:26" x14ac:dyDescent="0.2">
      <c r="K21" s="57">
        <f t="shared" si="3"/>
        <v>21</v>
      </c>
      <c r="L21" s="41" t="s">
        <v>93</v>
      </c>
      <c r="M21" s="42" t="s">
        <v>100</v>
      </c>
      <c r="N21" s="43" t="s">
        <v>93</v>
      </c>
      <c r="O21" s="44" t="s">
        <v>94</v>
      </c>
      <c r="P21" s="38" t="s">
        <v>101</v>
      </c>
      <c r="Q21" s="39" t="s">
        <v>77</v>
      </c>
      <c r="R21" s="45">
        <v>25</v>
      </c>
      <c r="S21" s="8"/>
      <c r="T21" s="24">
        <v>0</v>
      </c>
      <c r="U21" s="24">
        <v>0</v>
      </c>
      <c r="V21" s="24">
        <v>0</v>
      </c>
      <c r="W21" s="56">
        <v>0</v>
      </c>
      <c r="X21" s="24">
        <v>0</v>
      </c>
      <c r="Y21" s="24">
        <v>0</v>
      </c>
      <c r="Z21" s="87">
        <v>0.04</v>
      </c>
    </row>
    <row r="22" spans="1:26" x14ac:dyDescent="0.2">
      <c r="K22" s="57">
        <f t="shared" si="3"/>
        <v>22</v>
      </c>
      <c r="L22" s="9" t="s">
        <v>74</v>
      </c>
      <c r="M22" s="10" t="s">
        <v>75</v>
      </c>
      <c r="N22" s="11" t="s">
        <v>102</v>
      </c>
      <c r="O22" s="12" t="s">
        <v>103</v>
      </c>
      <c r="P22" s="13" t="s">
        <v>104</v>
      </c>
      <c r="Q22" s="14" t="s">
        <v>77</v>
      </c>
      <c r="R22" s="15">
        <v>25</v>
      </c>
      <c r="S22" s="16"/>
      <c r="T22" s="24">
        <v>0.67349999999999999</v>
      </c>
      <c r="U22" s="24">
        <v>0</v>
      </c>
      <c r="V22" s="24">
        <v>0</v>
      </c>
      <c r="W22" s="84">
        <f>Z22-$Z$21</f>
        <v>1.4016</v>
      </c>
      <c r="X22" s="24">
        <v>8.8200000000000001E-2</v>
      </c>
      <c r="Y22" s="24">
        <v>0</v>
      </c>
      <c r="Z22" s="56">
        <v>1.4416</v>
      </c>
    </row>
    <row r="23" spans="1:26" x14ac:dyDescent="0.2">
      <c r="K23" s="57">
        <f t="shared" si="3"/>
        <v>23</v>
      </c>
      <c r="L23" s="9" t="s">
        <v>78</v>
      </c>
      <c r="M23" s="10" t="s">
        <v>79</v>
      </c>
      <c r="N23" s="11" t="s">
        <v>102</v>
      </c>
      <c r="O23" s="12" t="s">
        <v>103</v>
      </c>
      <c r="P23" s="13" t="s">
        <v>105</v>
      </c>
      <c r="Q23" s="14" t="s">
        <v>77</v>
      </c>
      <c r="R23" s="15">
        <v>25</v>
      </c>
      <c r="S23" s="16"/>
      <c r="T23" s="24">
        <v>0.61299999999999999</v>
      </c>
      <c r="U23" s="24">
        <v>0</v>
      </c>
      <c r="V23" s="24">
        <v>0</v>
      </c>
      <c r="W23" s="84">
        <f t="shared" ref="W23:W27" si="4">Z23-$Z$21</f>
        <v>1.4016</v>
      </c>
      <c r="X23" s="24">
        <v>8.8200000000000001E-2</v>
      </c>
      <c r="Y23" s="24">
        <v>0</v>
      </c>
      <c r="Z23" s="56">
        <v>1.4416</v>
      </c>
    </row>
    <row r="24" spans="1:26" x14ac:dyDescent="0.2">
      <c r="K24" s="57">
        <f t="shared" si="3"/>
        <v>24</v>
      </c>
      <c r="L24" s="9" t="s">
        <v>81</v>
      </c>
      <c r="M24" s="10" t="s">
        <v>82</v>
      </c>
      <c r="N24" s="11" t="s">
        <v>102</v>
      </c>
      <c r="O24" s="12" t="s">
        <v>103</v>
      </c>
      <c r="P24" s="13" t="s">
        <v>106</v>
      </c>
      <c r="Q24" s="14" t="s">
        <v>77</v>
      </c>
      <c r="R24" s="15">
        <v>25</v>
      </c>
      <c r="S24" s="16"/>
      <c r="T24" s="24">
        <v>0.67349999999999999</v>
      </c>
      <c r="U24" s="24">
        <v>0</v>
      </c>
      <c r="V24" s="24">
        <v>0</v>
      </c>
      <c r="W24" s="84">
        <f t="shared" si="4"/>
        <v>1.4016</v>
      </c>
      <c r="X24" s="24">
        <v>8.8200000000000001E-2</v>
      </c>
      <c r="Y24" s="24">
        <v>0</v>
      </c>
      <c r="Z24" s="56">
        <v>1.4416</v>
      </c>
    </row>
    <row r="25" spans="1:26" x14ac:dyDescent="0.2">
      <c r="C25" s="48"/>
      <c r="F25" s="48"/>
      <c r="K25" s="57">
        <f t="shared" si="3"/>
        <v>25</v>
      </c>
      <c r="L25" s="9" t="s">
        <v>84</v>
      </c>
      <c r="M25" s="10" t="s">
        <v>85</v>
      </c>
      <c r="N25" s="11" t="s">
        <v>102</v>
      </c>
      <c r="O25" s="12" t="s">
        <v>103</v>
      </c>
      <c r="P25" s="13" t="s">
        <v>107</v>
      </c>
      <c r="Q25" s="14" t="s">
        <v>77</v>
      </c>
      <c r="R25" s="15">
        <v>25</v>
      </c>
      <c r="S25" s="16"/>
      <c r="T25" s="24">
        <v>0.67349999999999999</v>
      </c>
      <c r="U25" s="24">
        <v>0</v>
      </c>
      <c r="V25" s="24">
        <v>0</v>
      </c>
      <c r="W25" s="84">
        <f t="shared" si="4"/>
        <v>1.4016</v>
      </c>
      <c r="X25" s="24">
        <v>8.8200000000000001E-2</v>
      </c>
      <c r="Y25" s="24">
        <v>0</v>
      </c>
      <c r="Z25" s="56">
        <v>1.4416</v>
      </c>
    </row>
    <row r="26" spans="1:26" x14ac:dyDescent="0.2">
      <c r="A26" t="s">
        <v>193</v>
      </c>
      <c r="K26" s="57">
        <f t="shared" si="3"/>
        <v>26</v>
      </c>
      <c r="L26" s="9" t="s">
        <v>87</v>
      </c>
      <c r="M26" s="10" t="s">
        <v>88</v>
      </c>
      <c r="N26" s="11" t="s">
        <v>102</v>
      </c>
      <c r="O26" s="12" t="s">
        <v>103</v>
      </c>
      <c r="P26" s="13" t="s">
        <v>108</v>
      </c>
      <c r="Q26" s="14" t="s">
        <v>77</v>
      </c>
      <c r="R26" s="15">
        <v>25</v>
      </c>
      <c r="S26" s="16"/>
      <c r="T26" s="24">
        <v>0.67349999999999999</v>
      </c>
      <c r="U26" s="24">
        <v>0</v>
      </c>
      <c r="V26" s="24">
        <v>0</v>
      </c>
      <c r="W26" s="84">
        <f t="shared" si="4"/>
        <v>1.4016</v>
      </c>
      <c r="X26" s="24">
        <v>8.8200000000000001E-2</v>
      </c>
      <c r="Y26" s="24">
        <v>0</v>
      </c>
      <c r="Z26" s="56">
        <v>1.4416</v>
      </c>
    </row>
    <row r="27" spans="1:26" x14ac:dyDescent="0.2">
      <c r="A27" s="48" t="s">
        <v>172</v>
      </c>
      <c r="B27" s="48" t="s">
        <v>173</v>
      </c>
      <c r="C27" s="48" t="s">
        <v>174</v>
      </c>
      <c r="D27" s="48" t="s">
        <v>168</v>
      </c>
      <c r="E27" s="48" t="s">
        <v>175</v>
      </c>
      <c r="K27" s="57">
        <f t="shared" si="3"/>
        <v>27</v>
      </c>
      <c r="L27" s="9" t="s">
        <v>90</v>
      </c>
      <c r="M27" s="10" t="s">
        <v>91</v>
      </c>
      <c r="N27" s="11" t="s">
        <v>102</v>
      </c>
      <c r="O27" s="12" t="s">
        <v>103</v>
      </c>
      <c r="P27" s="13" t="s">
        <v>109</v>
      </c>
      <c r="Q27" s="14" t="s">
        <v>77</v>
      </c>
      <c r="R27" s="15">
        <v>25</v>
      </c>
      <c r="S27" s="16"/>
      <c r="T27" s="24">
        <v>0.67349999999999999</v>
      </c>
      <c r="U27" s="24">
        <v>0</v>
      </c>
      <c r="V27" s="24">
        <v>0</v>
      </c>
      <c r="W27" s="84">
        <f t="shared" si="4"/>
        <v>1.4016</v>
      </c>
      <c r="X27" s="24">
        <v>8.8200000000000001E-2</v>
      </c>
      <c r="Y27" s="24">
        <v>0</v>
      </c>
      <c r="Z27" s="56">
        <v>1.4416</v>
      </c>
    </row>
    <row r="28" spans="1:26" x14ac:dyDescent="0.2">
      <c r="A28" s="68" t="str">
        <f t="shared" ref="A28:A33" si="5">M10</f>
        <v>Belvidere</v>
      </c>
      <c r="B28" s="46">
        <f t="shared" ref="B28:B33" si="6">V10</f>
        <v>1.5236000000000001</v>
      </c>
      <c r="C28" s="46">
        <f t="shared" ref="C28:C33" si="7">Y10</f>
        <v>1.4898</v>
      </c>
      <c r="D28" s="46">
        <f>C28-B28</f>
        <v>-3.3800000000000052E-2</v>
      </c>
      <c r="E28" s="80">
        <f>ROUND(C28/B28-1,4)</f>
        <v>-2.2200000000000001E-2</v>
      </c>
      <c r="K28" s="57">
        <f t="shared" si="3"/>
        <v>28</v>
      </c>
      <c r="L28" s="41" t="s">
        <v>102</v>
      </c>
      <c r="M28" s="42" t="s">
        <v>100</v>
      </c>
      <c r="N28" s="43" t="s">
        <v>102</v>
      </c>
      <c r="O28" s="44" t="s">
        <v>103</v>
      </c>
      <c r="P28" s="38" t="s">
        <v>110</v>
      </c>
      <c r="Q28" s="39" t="s">
        <v>77</v>
      </c>
      <c r="R28" s="45">
        <v>25</v>
      </c>
      <c r="S28" s="8"/>
      <c r="T28" s="24">
        <v>0</v>
      </c>
      <c r="U28" s="24">
        <v>0</v>
      </c>
      <c r="V28" s="24">
        <v>0</v>
      </c>
      <c r="W28" s="56">
        <v>0</v>
      </c>
      <c r="X28" s="24">
        <v>0</v>
      </c>
      <c r="Y28" s="24">
        <v>0</v>
      </c>
    </row>
    <row r="29" spans="1:26" x14ac:dyDescent="0.2">
      <c r="A29" s="68" t="str">
        <f t="shared" si="5"/>
        <v>Cambridge</v>
      </c>
      <c r="B29" s="46">
        <f t="shared" si="6"/>
        <v>1.4910999999999999</v>
      </c>
      <c r="C29" s="46">
        <f t="shared" si="7"/>
        <v>1.4898</v>
      </c>
      <c r="D29" s="46">
        <f t="shared" ref="D29:D32" si="8">C29-B29</f>
        <v>-1.2999999999998568E-3</v>
      </c>
      <c r="E29" s="80">
        <f t="shared" ref="E29:E32" si="9">ROUND(C29/B29-1,4)</f>
        <v>-8.9999999999999998E-4</v>
      </c>
    </row>
    <row r="30" spans="1:26" x14ac:dyDescent="0.2">
      <c r="A30" s="68" t="str">
        <f t="shared" si="5"/>
        <v>Eden</v>
      </c>
      <c r="B30" s="46">
        <f t="shared" si="6"/>
        <v>1.5562</v>
      </c>
      <c r="C30" s="46">
        <f t="shared" si="7"/>
        <v>1.4898</v>
      </c>
      <c r="D30" s="46">
        <f t="shared" si="8"/>
        <v>-6.6400000000000015E-2</v>
      </c>
      <c r="E30" s="80">
        <f t="shared" si="9"/>
        <v>-4.2700000000000002E-2</v>
      </c>
    </row>
    <row r="31" spans="1:26" x14ac:dyDescent="0.2">
      <c r="A31" s="68" t="str">
        <f t="shared" si="5"/>
        <v>Hyde Park</v>
      </c>
      <c r="B31" s="46">
        <f t="shared" si="6"/>
        <v>1.4668999999999999</v>
      </c>
      <c r="C31" s="46">
        <f t="shared" si="7"/>
        <v>1.4898</v>
      </c>
      <c r="D31" s="46">
        <f t="shared" si="8"/>
        <v>2.2900000000000142E-2</v>
      </c>
      <c r="E31" s="80">
        <f t="shared" si="9"/>
        <v>1.5599999999999999E-2</v>
      </c>
    </row>
    <row r="32" spans="1:26" x14ac:dyDescent="0.2">
      <c r="A32" s="68" t="str">
        <f t="shared" si="5"/>
        <v>Johnson</v>
      </c>
      <c r="B32" s="46">
        <f t="shared" si="6"/>
        <v>1.4668999999999999</v>
      </c>
      <c r="C32" s="46">
        <f t="shared" si="7"/>
        <v>1.4898</v>
      </c>
      <c r="D32" s="46">
        <f t="shared" si="8"/>
        <v>2.2900000000000142E-2</v>
      </c>
      <c r="E32" s="80">
        <f t="shared" si="9"/>
        <v>1.5599999999999999E-2</v>
      </c>
    </row>
    <row r="33" spans="1:9" x14ac:dyDescent="0.2">
      <c r="A33" s="68" t="str">
        <f t="shared" si="5"/>
        <v>Waterville</v>
      </c>
      <c r="B33" s="46">
        <f t="shared" si="6"/>
        <v>1.5286</v>
      </c>
      <c r="C33" s="46">
        <f t="shared" si="7"/>
        <v>1.4898</v>
      </c>
      <c r="D33" s="46">
        <f t="shared" ref="D33" si="10">C33-B33</f>
        <v>-3.8799999999999946E-2</v>
      </c>
      <c r="E33" s="80">
        <f t="shared" ref="E33" si="11">ROUND(C33/B33-1,4)</f>
        <v>-2.5399999999999999E-2</v>
      </c>
    </row>
    <row r="35" spans="1:9" x14ac:dyDescent="0.2">
      <c r="C35" s="48" t="s">
        <v>191</v>
      </c>
      <c r="D35" s="49"/>
      <c r="E35" s="50"/>
      <c r="F35" s="48" t="s">
        <v>170</v>
      </c>
    </row>
    <row r="36" spans="1:9" x14ac:dyDescent="0.2">
      <c r="B36" s="69" t="s">
        <v>163</v>
      </c>
      <c r="C36" s="69" t="s">
        <v>164</v>
      </c>
      <c r="D36" s="70" t="s">
        <v>165</v>
      </c>
      <c r="E36" s="65" t="s">
        <v>163</v>
      </c>
      <c r="F36" s="69" t="s">
        <v>164</v>
      </c>
      <c r="G36" s="69" t="s">
        <v>165</v>
      </c>
      <c r="H36" s="71"/>
      <c r="I36" s="65" t="s">
        <v>168</v>
      </c>
    </row>
    <row r="37" spans="1:9" x14ac:dyDescent="0.2">
      <c r="A37" t="str">
        <f>M10&amp;" SD"</f>
        <v>Belvidere SD</v>
      </c>
      <c r="B37" s="46">
        <f>T10</f>
        <v>0</v>
      </c>
      <c r="C37" s="46">
        <f>U10</f>
        <v>0</v>
      </c>
      <c r="D37" s="73">
        <f>B37+C37</f>
        <v>0</v>
      </c>
      <c r="E37" s="51">
        <f>W10</f>
        <v>0</v>
      </c>
      <c r="F37" s="46">
        <f>X10</f>
        <v>0</v>
      </c>
      <c r="G37" s="73">
        <f>E37+F37</f>
        <v>0</v>
      </c>
      <c r="H37" s="24"/>
      <c r="I37" s="79">
        <f>G39-D39</f>
        <v>-3.3800000000000052E-2</v>
      </c>
    </row>
    <row r="38" spans="1:9" ht="15" x14ac:dyDescent="0.35">
      <c r="A38" t="str">
        <f>M$21</f>
        <v>Lamoille North MUSD</v>
      </c>
      <c r="B38" s="47">
        <f>T16+T22</f>
        <v>1.3754</v>
      </c>
      <c r="C38" s="47">
        <f>U16+U22</f>
        <v>9.1499999999999998E-2</v>
      </c>
      <c r="D38" s="74">
        <f t="shared" ref="D38" si="12">V16</f>
        <v>0</v>
      </c>
      <c r="E38" s="52">
        <f>W16+W22</f>
        <v>1.4016</v>
      </c>
      <c r="F38" s="47">
        <f>X16+X22</f>
        <v>8.8200000000000001E-2</v>
      </c>
      <c r="G38" s="74">
        <f>E38+F38</f>
        <v>1.4898</v>
      </c>
      <c r="H38" s="24"/>
      <c r="I38" s="81">
        <f>ROUND(G39/D39-1,4)</f>
        <v>-2.2200000000000001E-2</v>
      </c>
    </row>
    <row r="39" spans="1:9" x14ac:dyDescent="0.2">
      <c r="A39" s="54" t="s">
        <v>176</v>
      </c>
      <c r="B39" s="46">
        <f>B37+B38</f>
        <v>1.3754</v>
      </c>
      <c r="C39" s="46">
        <f>C37+C38</f>
        <v>9.1499999999999998E-2</v>
      </c>
      <c r="D39" s="73">
        <f>V10</f>
        <v>1.5236000000000001</v>
      </c>
      <c r="E39" s="51">
        <f>E37+E38</f>
        <v>1.4016</v>
      </c>
      <c r="F39" s="46">
        <f>F37+F38</f>
        <v>8.8200000000000001E-2</v>
      </c>
      <c r="G39" s="75">
        <f>Y10</f>
        <v>1.4898</v>
      </c>
      <c r="H39" s="24"/>
    </row>
    <row r="40" spans="1:9" x14ac:dyDescent="0.2">
      <c r="B40" s="46"/>
      <c r="C40" s="46"/>
      <c r="D40" s="46"/>
      <c r="E40" s="46"/>
      <c r="F40" s="46"/>
      <c r="G40" s="46"/>
      <c r="H40" s="24"/>
    </row>
    <row r="41" spans="1:9" x14ac:dyDescent="0.2">
      <c r="B41" s="76" t="s">
        <v>163</v>
      </c>
      <c r="C41" s="76" t="s">
        <v>164</v>
      </c>
      <c r="D41" s="76" t="s">
        <v>165</v>
      </c>
      <c r="E41" s="77" t="s">
        <v>163</v>
      </c>
      <c r="F41" s="76" t="s">
        <v>164</v>
      </c>
      <c r="G41" s="76" t="s">
        <v>165</v>
      </c>
      <c r="H41" s="72"/>
      <c r="I41" s="65" t="s">
        <v>168</v>
      </c>
    </row>
    <row r="42" spans="1:9" x14ac:dyDescent="0.2">
      <c r="A42" t="str">
        <f>M11&amp;" SD"</f>
        <v>Cambridge SD</v>
      </c>
      <c r="B42" s="46">
        <f t="shared" ref="B42:F42" si="13">T11</f>
        <v>0.79830000000000001</v>
      </c>
      <c r="C42" s="46">
        <f t="shared" si="13"/>
        <v>7.9799999999999996E-2</v>
      </c>
      <c r="D42" s="78">
        <f>B42+C42</f>
        <v>0.87809999999999999</v>
      </c>
      <c r="E42" s="51">
        <f t="shared" si="13"/>
        <v>0</v>
      </c>
      <c r="F42" s="46">
        <f t="shared" si="13"/>
        <v>0</v>
      </c>
      <c r="G42" s="78">
        <f>E42+F42</f>
        <v>0</v>
      </c>
      <c r="H42" s="24"/>
      <c r="I42" s="51">
        <f>G44-D44</f>
        <v>-1.2999999999998568E-3</v>
      </c>
    </row>
    <row r="43" spans="1:9" ht="15" x14ac:dyDescent="0.35">
      <c r="A43" t="str">
        <f>M$21</f>
        <v>Lamoille North MUSD</v>
      </c>
      <c r="B43" s="47">
        <f>T23</f>
        <v>0.61299999999999999</v>
      </c>
      <c r="C43" s="47">
        <f>U23</f>
        <v>0</v>
      </c>
      <c r="D43" s="74">
        <f>B43+C43</f>
        <v>0.61299999999999999</v>
      </c>
      <c r="E43" s="52">
        <f t="shared" ref="E43:F43" si="14">W23</f>
        <v>1.4016</v>
      </c>
      <c r="F43" s="47">
        <f t="shared" si="14"/>
        <v>8.8200000000000001E-2</v>
      </c>
      <c r="G43" s="74">
        <f>E43+F43</f>
        <v>1.4898</v>
      </c>
      <c r="H43" s="24"/>
      <c r="I43" s="81">
        <f>ROUND(G44/D44-1,4)</f>
        <v>-8.9999999999999998E-4</v>
      </c>
    </row>
    <row r="44" spans="1:9" x14ac:dyDescent="0.2">
      <c r="A44" s="54" t="s">
        <v>176</v>
      </c>
      <c r="B44" s="46">
        <f>B42+B43</f>
        <v>1.4113</v>
      </c>
      <c r="C44" s="46">
        <f>C42+C43</f>
        <v>7.9799999999999996E-2</v>
      </c>
      <c r="D44" s="75">
        <f>V11</f>
        <v>1.4910999999999999</v>
      </c>
      <c r="E44" s="51">
        <f>E42+E43</f>
        <v>1.4016</v>
      </c>
      <c r="F44" s="46">
        <f>F42+F43</f>
        <v>8.8200000000000001E-2</v>
      </c>
      <c r="G44" s="75">
        <f>Y11</f>
        <v>1.4898</v>
      </c>
      <c r="H44" s="24"/>
    </row>
    <row r="45" spans="1:9" x14ac:dyDescent="0.2">
      <c r="B45" s="46"/>
      <c r="C45" s="46"/>
      <c r="D45" s="46"/>
      <c r="E45" s="46"/>
      <c r="F45" s="46"/>
      <c r="G45" s="46"/>
      <c r="H45" s="24"/>
    </row>
    <row r="46" spans="1:9" x14ac:dyDescent="0.2">
      <c r="B46" s="76" t="s">
        <v>163</v>
      </c>
      <c r="C46" s="76" t="s">
        <v>164</v>
      </c>
      <c r="D46" s="76" t="s">
        <v>165</v>
      </c>
      <c r="E46" s="77" t="s">
        <v>163</v>
      </c>
      <c r="F46" s="76" t="s">
        <v>164</v>
      </c>
      <c r="G46" s="76" t="s">
        <v>165</v>
      </c>
      <c r="H46" s="72"/>
      <c r="I46" s="65" t="s">
        <v>168</v>
      </c>
    </row>
    <row r="47" spans="1:9" x14ac:dyDescent="0.2">
      <c r="A47" t="str">
        <f>M12&amp;" SD"</f>
        <v>Eden SD</v>
      </c>
      <c r="B47" s="46">
        <f t="shared" ref="B47:F47" si="15">T12</f>
        <v>0</v>
      </c>
      <c r="C47" s="46">
        <f t="shared" si="15"/>
        <v>0</v>
      </c>
      <c r="D47" s="73">
        <f>B47+C47</f>
        <v>0</v>
      </c>
      <c r="E47" s="51">
        <f t="shared" si="15"/>
        <v>0</v>
      </c>
      <c r="F47" s="46">
        <f t="shared" si="15"/>
        <v>0</v>
      </c>
      <c r="G47" s="73">
        <f>E47+F47</f>
        <v>0</v>
      </c>
      <c r="H47" s="24"/>
      <c r="I47" s="51">
        <f>G49-D49</f>
        <v>-6.6400000000000015E-2</v>
      </c>
    </row>
    <row r="48" spans="1:9" ht="15" x14ac:dyDescent="0.35">
      <c r="A48" t="str">
        <f>M$21</f>
        <v>Lamoille North MUSD</v>
      </c>
      <c r="B48" s="47">
        <f>T17+T24</f>
        <v>1.3754</v>
      </c>
      <c r="C48" s="47">
        <f>U17+U24</f>
        <v>9.1499999999999998E-2</v>
      </c>
      <c r="D48" s="74">
        <f>B48+C48</f>
        <v>1.4668999999999999</v>
      </c>
      <c r="E48" s="52">
        <f>W17+W24</f>
        <v>1.4016</v>
      </c>
      <c r="F48" s="47">
        <f>X17+X24</f>
        <v>8.8200000000000001E-2</v>
      </c>
      <c r="G48" s="74">
        <f>E48+F48</f>
        <v>1.4898</v>
      </c>
      <c r="H48" s="24"/>
      <c r="I48" s="81">
        <f>ROUND(G49/D49-1,4)</f>
        <v>-4.2700000000000002E-2</v>
      </c>
    </row>
    <row r="49" spans="1:9" x14ac:dyDescent="0.2">
      <c r="A49" s="54" t="s">
        <v>176</v>
      </c>
      <c r="B49" s="46">
        <f>B47+B48</f>
        <v>1.3754</v>
      </c>
      <c r="C49" s="46">
        <f>C47+C48</f>
        <v>9.1499999999999998E-2</v>
      </c>
      <c r="D49" s="75">
        <f>V12</f>
        <v>1.5562</v>
      </c>
      <c r="E49" s="51">
        <f>E47+E48</f>
        <v>1.4016</v>
      </c>
      <c r="F49" s="46">
        <f>F47+F48</f>
        <v>8.8200000000000001E-2</v>
      </c>
      <c r="G49" s="75">
        <f>Y12</f>
        <v>1.4898</v>
      </c>
      <c r="H49" s="24"/>
    </row>
    <row r="50" spans="1:9" x14ac:dyDescent="0.2">
      <c r="B50" s="46"/>
      <c r="C50" s="46"/>
      <c r="D50" s="46"/>
      <c r="E50" s="46"/>
      <c r="F50" s="46"/>
      <c r="G50" s="46"/>
      <c r="H50" s="24"/>
    </row>
    <row r="51" spans="1:9" x14ac:dyDescent="0.2">
      <c r="B51" s="76" t="s">
        <v>163</v>
      </c>
      <c r="C51" s="76" t="s">
        <v>164</v>
      </c>
      <c r="D51" s="76" t="s">
        <v>165</v>
      </c>
      <c r="E51" s="77" t="s">
        <v>163</v>
      </c>
      <c r="F51" s="76" t="s">
        <v>164</v>
      </c>
      <c r="G51" s="76" t="s">
        <v>165</v>
      </c>
      <c r="H51" s="72"/>
      <c r="I51" s="65" t="s">
        <v>168</v>
      </c>
    </row>
    <row r="52" spans="1:9" x14ac:dyDescent="0.2">
      <c r="A52" t="str">
        <f>M13&amp;" SD"</f>
        <v>Hyde Park SD</v>
      </c>
      <c r="B52" s="46">
        <f t="shared" ref="B52:F52" si="16">T13</f>
        <v>0</v>
      </c>
      <c r="C52" s="46">
        <f t="shared" si="16"/>
        <v>0</v>
      </c>
      <c r="D52" s="73">
        <f>B52+C52</f>
        <v>0</v>
      </c>
      <c r="E52" s="51">
        <f t="shared" si="16"/>
        <v>0</v>
      </c>
      <c r="F52" s="46">
        <f t="shared" si="16"/>
        <v>0</v>
      </c>
      <c r="G52" s="73">
        <f>E52+F52</f>
        <v>0</v>
      </c>
      <c r="H52" s="24"/>
      <c r="I52" s="51">
        <f>G54-D54</f>
        <v>2.2900000000000142E-2</v>
      </c>
    </row>
    <row r="53" spans="1:9" ht="15" x14ac:dyDescent="0.35">
      <c r="A53" t="str">
        <f>M$21</f>
        <v>Lamoille North MUSD</v>
      </c>
      <c r="B53" s="47">
        <f>T18+T25</f>
        <v>1.3754</v>
      </c>
      <c r="C53" s="47">
        <f>U18+U25</f>
        <v>9.1499999999999998E-2</v>
      </c>
      <c r="D53" s="74">
        <f>B53+C53</f>
        <v>1.4668999999999999</v>
      </c>
      <c r="E53" s="52">
        <f t="shared" ref="E53:F53" si="17">W18+W25</f>
        <v>1.4016</v>
      </c>
      <c r="F53" s="47">
        <f t="shared" si="17"/>
        <v>8.8200000000000001E-2</v>
      </c>
      <c r="G53" s="74">
        <f>E53+F53</f>
        <v>1.4898</v>
      </c>
      <c r="H53" s="24"/>
      <c r="I53" s="81">
        <f>ROUND(G54/D54-1,4)</f>
        <v>1.5599999999999999E-2</v>
      </c>
    </row>
    <row r="54" spans="1:9" x14ac:dyDescent="0.2">
      <c r="A54" s="54" t="s">
        <v>176</v>
      </c>
      <c r="B54" s="46">
        <f>B52+B53</f>
        <v>1.3754</v>
      </c>
      <c r="C54" s="46">
        <f>C52+C53</f>
        <v>9.1499999999999998E-2</v>
      </c>
      <c r="D54" s="75">
        <f>V13</f>
        <v>1.4668999999999999</v>
      </c>
      <c r="E54" s="51">
        <f>E52+E53</f>
        <v>1.4016</v>
      </c>
      <c r="F54" s="46">
        <f>F52+F53</f>
        <v>8.8200000000000001E-2</v>
      </c>
      <c r="G54" s="75">
        <f>Y13</f>
        <v>1.4898</v>
      </c>
      <c r="H54" s="24"/>
      <c r="I54" s="83" t="s">
        <v>182</v>
      </c>
    </row>
    <row r="55" spans="1:9" x14ac:dyDescent="0.2">
      <c r="B55" s="46"/>
      <c r="C55" s="46"/>
      <c r="D55" s="46"/>
      <c r="E55" s="46"/>
      <c r="F55" s="46"/>
      <c r="G55" s="46"/>
      <c r="H55" s="24"/>
    </row>
    <row r="56" spans="1:9" x14ac:dyDescent="0.2">
      <c r="B56" s="76" t="s">
        <v>163</v>
      </c>
      <c r="C56" s="76" t="s">
        <v>164</v>
      </c>
      <c r="D56" s="76" t="s">
        <v>165</v>
      </c>
      <c r="E56" s="77" t="s">
        <v>163</v>
      </c>
      <c r="F56" s="76" t="s">
        <v>164</v>
      </c>
      <c r="G56" s="76" t="s">
        <v>165</v>
      </c>
      <c r="H56" s="72"/>
      <c r="I56" s="65" t="s">
        <v>168</v>
      </c>
    </row>
    <row r="57" spans="1:9" x14ac:dyDescent="0.2">
      <c r="A57" t="str">
        <f>M14&amp;" SD"</f>
        <v>Johnson SD</v>
      </c>
      <c r="B57" s="46">
        <f t="shared" ref="B57:F57" si="18">T14</f>
        <v>0</v>
      </c>
      <c r="C57" s="46">
        <f t="shared" si="18"/>
        <v>0</v>
      </c>
      <c r="D57" s="73">
        <f>B57+C57</f>
        <v>0</v>
      </c>
      <c r="E57" s="51">
        <f t="shared" si="18"/>
        <v>0</v>
      </c>
      <c r="F57" s="46">
        <f t="shared" si="18"/>
        <v>0</v>
      </c>
      <c r="G57" s="73">
        <f>E57+F57</f>
        <v>0</v>
      </c>
      <c r="H57" s="24"/>
      <c r="I57" s="51">
        <f>G59-D59</f>
        <v>2.2900000000000142E-2</v>
      </c>
    </row>
    <row r="58" spans="1:9" ht="15" x14ac:dyDescent="0.35">
      <c r="A58" t="str">
        <f>M$21</f>
        <v>Lamoille North MUSD</v>
      </c>
      <c r="B58" s="47">
        <f>T19+T26</f>
        <v>1.3754</v>
      </c>
      <c r="C58" s="47">
        <f>U19+U26</f>
        <v>9.1499999999999998E-2</v>
      </c>
      <c r="D58" s="74">
        <f>B58+C58</f>
        <v>1.4668999999999999</v>
      </c>
      <c r="E58" s="52">
        <f t="shared" ref="E58:F58" si="19">W19+W26</f>
        <v>1.4016</v>
      </c>
      <c r="F58" s="47">
        <f t="shared" si="19"/>
        <v>8.8200000000000001E-2</v>
      </c>
      <c r="G58" s="74">
        <f>E58+F58</f>
        <v>1.4898</v>
      </c>
      <c r="H58" s="24"/>
      <c r="I58" s="81">
        <f>ROUND(G59/D59-1,4)</f>
        <v>1.5599999999999999E-2</v>
      </c>
    </row>
    <row r="59" spans="1:9" x14ac:dyDescent="0.2">
      <c r="A59" s="54" t="s">
        <v>176</v>
      </c>
      <c r="B59" s="46">
        <f>B57+B58</f>
        <v>1.3754</v>
      </c>
      <c r="C59" s="46">
        <f>C57+C58</f>
        <v>9.1499999999999998E-2</v>
      </c>
      <c r="D59" s="75">
        <f>V14</f>
        <v>1.4668999999999999</v>
      </c>
      <c r="E59" s="51">
        <f>E57+E58</f>
        <v>1.4016</v>
      </c>
      <c r="F59" s="46">
        <f>F57+F58</f>
        <v>8.8200000000000001E-2</v>
      </c>
      <c r="G59" s="75">
        <f>Y14</f>
        <v>1.4898</v>
      </c>
      <c r="H59" s="24"/>
      <c r="I59" s="83" t="s">
        <v>182</v>
      </c>
    </row>
    <row r="60" spans="1:9" x14ac:dyDescent="0.2">
      <c r="B60" s="46"/>
      <c r="C60" s="46"/>
      <c r="D60" s="46"/>
      <c r="E60" s="46"/>
      <c r="F60" s="46"/>
      <c r="G60" s="46"/>
      <c r="H60" s="24"/>
    </row>
    <row r="61" spans="1:9" x14ac:dyDescent="0.2">
      <c r="B61" s="76" t="s">
        <v>163</v>
      </c>
      <c r="C61" s="76" t="s">
        <v>164</v>
      </c>
      <c r="D61" s="76" t="s">
        <v>165</v>
      </c>
      <c r="E61" s="77" t="s">
        <v>163</v>
      </c>
      <c r="F61" s="76" t="s">
        <v>164</v>
      </c>
      <c r="G61" s="76" t="s">
        <v>165</v>
      </c>
      <c r="H61" s="72"/>
      <c r="I61" s="65" t="s">
        <v>168</v>
      </c>
    </row>
    <row r="62" spans="1:9" x14ac:dyDescent="0.2">
      <c r="A62" t="str">
        <f>M15&amp;" SD"</f>
        <v>Waterville SD</v>
      </c>
      <c r="B62" s="46">
        <f>T15</f>
        <v>0</v>
      </c>
      <c r="C62" s="46">
        <f>U15</f>
        <v>0</v>
      </c>
      <c r="D62" s="73">
        <f>B62+C62</f>
        <v>0</v>
      </c>
      <c r="E62" s="51">
        <f>W15</f>
        <v>0</v>
      </c>
      <c r="F62" s="46">
        <f>X15</f>
        <v>0</v>
      </c>
      <c r="G62" s="73">
        <f>E62+F62</f>
        <v>0</v>
      </c>
      <c r="H62" s="24"/>
      <c r="I62" s="51">
        <f>G64-D64</f>
        <v>-3.8799999999999946E-2</v>
      </c>
    </row>
    <row r="63" spans="1:9" ht="15" x14ac:dyDescent="0.35">
      <c r="A63" t="str">
        <f>M$21</f>
        <v>Lamoille North MUSD</v>
      </c>
      <c r="B63" s="47">
        <f>T20+T27</f>
        <v>1.3754</v>
      </c>
      <c r="C63" s="47">
        <f>U20+U27</f>
        <v>9.1499999999999998E-2</v>
      </c>
      <c r="D63" s="74">
        <f>B63+C63</f>
        <v>1.4668999999999999</v>
      </c>
      <c r="E63" s="52">
        <f t="shared" ref="E63:F63" si="20">W20+W27</f>
        <v>1.4016</v>
      </c>
      <c r="F63" s="47">
        <f t="shared" si="20"/>
        <v>8.8200000000000001E-2</v>
      </c>
      <c r="G63" s="74">
        <f>E63+F63</f>
        <v>1.4898</v>
      </c>
      <c r="H63" s="24"/>
      <c r="I63" s="81">
        <f>ROUND(G64/D64-1,4)</f>
        <v>-2.5399999999999999E-2</v>
      </c>
    </row>
    <row r="64" spans="1:9" x14ac:dyDescent="0.2">
      <c r="A64" s="54" t="s">
        <v>176</v>
      </c>
      <c r="B64" s="46">
        <f>B62+B63</f>
        <v>1.3754</v>
      </c>
      <c r="C64" s="46">
        <f>C62+C63</f>
        <v>9.1499999999999998E-2</v>
      </c>
      <c r="D64" s="75">
        <f>V15</f>
        <v>1.5286</v>
      </c>
      <c r="E64" s="51">
        <f>E62+E63</f>
        <v>1.4016</v>
      </c>
      <c r="F64" s="46">
        <f>F62+F63</f>
        <v>8.8200000000000001E-2</v>
      </c>
      <c r="G64" s="75">
        <f>Y15</f>
        <v>1.4898</v>
      </c>
      <c r="H64" s="24"/>
      <c r="I64" s="83" t="s">
        <v>182</v>
      </c>
    </row>
    <row r="65" spans="2:8" x14ac:dyDescent="0.2">
      <c r="B65" s="46"/>
      <c r="C65" s="46"/>
      <c r="D65" s="46"/>
      <c r="E65" s="46"/>
      <c r="F65" s="46"/>
      <c r="G65" s="46"/>
      <c r="H65" s="24"/>
    </row>
    <row r="66" spans="2:8" x14ac:dyDescent="0.2">
      <c r="B66" s="46"/>
      <c r="C66" s="46"/>
      <c r="D66" s="46"/>
      <c r="E66" s="46"/>
      <c r="F66" s="46"/>
      <c r="G66" s="46"/>
      <c r="H66" s="24"/>
    </row>
    <row r="67" spans="2:8" x14ac:dyDescent="0.2">
      <c r="B67" s="46"/>
      <c r="C67" s="46"/>
      <c r="D67" s="46"/>
      <c r="E67" s="46"/>
      <c r="F67" s="46"/>
      <c r="G67" s="46"/>
      <c r="H67" s="24"/>
    </row>
    <row r="68" spans="2:8" x14ac:dyDescent="0.2">
      <c r="B68" s="24"/>
      <c r="C68" s="24"/>
      <c r="D68" s="24"/>
      <c r="E68" s="24"/>
      <c r="F68" s="24"/>
      <c r="G68" s="24"/>
      <c r="H68" s="24"/>
    </row>
    <row r="69" spans="2:8" x14ac:dyDescent="0.2">
      <c r="B69" s="24"/>
      <c r="C69" s="24"/>
      <c r="D69" s="24"/>
      <c r="E69" s="24"/>
      <c r="F69" s="24"/>
      <c r="G69" s="24"/>
      <c r="H69" s="24"/>
    </row>
    <row r="70" spans="2:8" x14ac:dyDescent="0.2">
      <c r="B70" s="24"/>
      <c r="C70" s="24"/>
      <c r="D70" s="24"/>
      <c r="E70" s="24"/>
      <c r="F70" s="24"/>
      <c r="G70" s="24"/>
      <c r="H70" s="24"/>
    </row>
    <row r="71" spans="2:8" x14ac:dyDescent="0.2">
      <c r="B71" s="24"/>
      <c r="C71" s="24"/>
      <c r="D71" s="24"/>
      <c r="E71" s="24"/>
      <c r="F71" s="24"/>
      <c r="G71" s="24"/>
      <c r="H71" s="24"/>
    </row>
    <row r="72" spans="2:8" x14ac:dyDescent="0.2">
      <c r="B72" s="24"/>
      <c r="C72" s="24"/>
      <c r="D72" s="24"/>
      <c r="E72" s="24"/>
      <c r="F72" s="24"/>
      <c r="G72" s="24"/>
      <c r="H72" s="24"/>
    </row>
    <row r="73" spans="2:8" x14ac:dyDescent="0.2">
      <c r="B73" s="24"/>
      <c r="C73" s="24"/>
      <c r="D73" s="24"/>
      <c r="E73" s="24"/>
      <c r="F73" s="24"/>
      <c r="G73" s="24"/>
      <c r="H73" s="24"/>
    </row>
    <row r="74" spans="2:8" x14ac:dyDescent="0.2">
      <c r="B74" s="24"/>
      <c r="C74" s="24"/>
      <c r="D74" s="24"/>
      <c r="E74" s="24"/>
      <c r="F74" s="24"/>
      <c r="G74" s="24"/>
      <c r="H74" s="24"/>
    </row>
    <row r="75" spans="2:8" x14ac:dyDescent="0.2">
      <c r="B75" s="24"/>
      <c r="C75" s="24"/>
      <c r="D75" s="24"/>
      <c r="E75" s="24"/>
      <c r="F75" s="24"/>
      <c r="G75" s="24"/>
      <c r="H75" s="24"/>
    </row>
    <row r="76" spans="2:8" x14ac:dyDescent="0.2">
      <c r="B76" s="24"/>
      <c r="C76" s="24"/>
      <c r="D76" s="24"/>
      <c r="E76" s="24"/>
      <c r="F76" s="24"/>
      <c r="G76" s="24"/>
      <c r="H76" s="24"/>
    </row>
    <row r="77" spans="2:8" x14ac:dyDescent="0.2">
      <c r="B77" s="24"/>
      <c r="C77" s="24"/>
      <c r="D77" s="24"/>
      <c r="E77" s="24"/>
      <c r="F77" s="24"/>
      <c r="G77" s="24"/>
      <c r="H77" s="24"/>
    </row>
    <row r="78" spans="2:8" x14ac:dyDescent="0.2">
      <c r="B78" s="24"/>
      <c r="C78" s="24"/>
      <c r="D78" s="24"/>
      <c r="E78" s="24"/>
      <c r="F78" s="24"/>
      <c r="G78" s="24"/>
      <c r="H78" s="24"/>
    </row>
    <row r="79" spans="2:8" x14ac:dyDescent="0.2">
      <c r="B79" s="24"/>
      <c r="C79" s="24"/>
      <c r="D79" s="24"/>
      <c r="E79" s="24"/>
      <c r="F79" s="24"/>
      <c r="G79" s="24"/>
      <c r="H79" s="24"/>
    </row>
    <row r="80" spans="2:8" x14ac:dyDescent="0.2">
      <c r="B80" s="24"/>
      <c r="C80" s="24"/>
      <c r="D80" s="24"/>
      <c r="E80" s="24"/>
      <c r="F80" s="24"/>
      <c r="G80" s="24"/>
      <c r="H80" s="24"/>
    </row>
  </sheetData>
  <pageMargins left="0.7" right="0.7" top="0.75" bottom="0.75" header="0.3" footer="0.3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66"/>
  </sheetPr>
  <dimension ref="A1:AB80"/>
  <sheetViews>
    <sheetView zoomScale="85" zoomScaleNormal="85" workbookViewId="0">
      <pane ySplit="26" topLeftCell="A27" activePane="bottomLeft" state="frozen"/>
      <selection activeCell="L36" sqref="L36"/>
      <selection pane="bottomLeft" activeCell="Z18" sqref="Z18:Z19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140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  <col min="26" max="26" width="13.140625" customWidth="1"/>
    <col min="27" max="27" width="10" customWidth="1"/>
  </cols>
  <sheetData>
    <row r="1" spans="1:28" ht="15.75" x14ac:dyDescent="0.25">
      <c r="A1" s="60" t="str">
        <f>$M$1</f>
        <v>Chittenden East SU</v>
      </c>
      <c r="I1" s="63" t="str">
        <f>$T$1</f>
        <v>MUSDs and NMEDs</v>
      </c>
      <c r="M1" s="61" t="s">
        <v>183</v>
      </c>
      <c r="T1" s="61" t="s">
        <v>187</v>
      </c>
    </row>
    <row r="2" spans="1:28" x14ac:dyDescent="0.2">
      <c r="A2" s="62" t="s">
        <v>184</v>
      </c>
      <c r="I2" s="64" t="str">
        <f>$T$2&amp;" "&amp;$U$2</f>
        <v>Recommendation 8</v>
      </c>
      <c r="T2" s="61" t="s">
        <v>169</v>
      </c>
      <c r="U2" s="82">
        <v>8</v>
      </c>
    </row>
    <row r="3" spans="1:28" ht="12" customHeight="1" x14ac:dyDescent="0.25">
      <c r="A3" s="60"/>
    </row>
    <row r="4" spans="1:28" ht="12" customHeight="1" x14ac:dyDescent="0.2">
      <c r="A4" s="67" t="s">
        <v>178</v>
      </c>
    </row>
    <row r="5" spans="1:28" ht="12" customHeight="1" x14ac:dyDescent="0.2">
      <c r="A5" s="67" t="s">
        <v>179</v>
      </c>
    </row>
    <row r="6" spans="1:28" ht="12" customHeight="1" x14ac:dyDescent="0.2">
      <c r="A6" s="66" t="s">
        <v>171</v>
      </c>
    </row>
    <row r="7" spans="1:28" ht="12" customHeight="1" x14ac:dyDescent="0.2">
      <c r="A7" s="67"/>
    </row>
    <row r="8" spans="1:28" x14ac:dyDescent="0.2">
      <c r="M8" s="61" t="s">
        <v>177</v>
      </c>
      <c r="Z8" s="49" t="s">
        <v>166</v>
      </c>
      <c r="AA8" s="59" t="s">
        <v>167</v>
      </c>
    </row>
    <row r="9" spans="1:28" x14ac:dyDescent="0.2">
      <c r="T9" t="s">
        <v>2</v>
      </c>
      <c r="U9" t="s">
        <v>1</v>
      </c>
      <c r="V9" t="s">
        <v>6</v>
      </c>
      <c r="W9" s="55" t="s">
        <v>3</v>
      </c>
      <c r="X9" t="s">
        <v>4</v>
      </c>
      <c r="Y9" t="s">
        <v>5</v>
      </c>
      <c r="AB9" s="58"/>
    </row>
    <row r="10" spans="1:28" x14ac:dyDescent="0.2">
      <c r="K10" s="57">
        <v>10</v>
      </c>
      <c r="L10" s="1" t="s">
        <v>42</v>
      </c>
      <c r="M10" s="2" t="s">
        <v>43</v>
      </c>
      <c r="N10" s="3" t="s">
        <v>42</v>
      </c>
      <c r="O10" s="4" t="s">
        <v>43</v>
      </c>
      <c r="P10" s="5" t="s">
        <v>44</v>
      </c>
      <c r="Q10" s="6" t="s">
        <v>45</v>
      </c>
      <c r="R10" s="7">
        <v>12</v>
      </c>
      <c r="S10" s="8"/>
      <c r="T10" s="24">
        <v>0</v>
      </c>
      <c r="U10" s="24">
        <v>0</v>
      </c>
      <c r="V10" s="24">
        <v>1.4782</v>
      </c>
      <c r="W10" s="56">
        <v>0</v>
      </c>
      <c r="X10" s="24">
        <v>0</v>
      </c>
      <c r="Y10" s="85">
        <f>W20+X20</f>
        <v>1.4775999999999998</v>
      </c>
      <c r="Z10" t="str">
        <f>M10</f>
        <v>Bolton</v>
      </c>
      <c r="AA10" s="53">
        <f>ROUND(Y10/V10-1,4)</f>
        <v>-4.0000000000000002E-4</v>
      </c>
      <c r="AB10" s="58"/>
    </row>
    <row r="11" spans="1:28" x14ac:dyDescent="0.2">
      <c r="K11" s="57">
        <f>K10+1</f>
        <v>11</v>
      </c>
      <c r="L11" s="1" t="s">
        <v>46</v>
      </c>
      <c r="M11" s="2" t="s">
        <v>47</v>
      </c>
      <c r="N11" s="3" t="s">
        <v>46</v>
      </c>
      <c r="O11" s="4" t="s">
        <v>47</v>
      </c>
      <c r="P11" s="5" t="s">
        <v>48</v>
      </c>
      <c r="Q11" s="6" t="s">
        <v>45</v>
      </c>
      <c r="R11" s="7">
        <v>12</v>
      </c>
      <c r="S11" s="8"/>
      <c r="T11" s="24">
        <v>0.56389999999999996</v>
      </c>
      <c r="U11" s="24">
        <v>2.0299999999999999E-2</v>
      </c>
      <c r="V11" s="24">
        <v>1.4893000000000001</v>
      </c>
      <c r="W11" s="56">
        <v>0</v>
      </c>
      <c r="X11" s="24">
        <v>0</v>
      </c>
      <c r="Y11" s="85">
        <f t="shared" ref="Y11:Y14" si="0">W21+X21</f>
        <v>1.4775999999999998</v>
      </c>
      <c r="Z11" t="str">
        <f t="shared" ref="Z11:Z12" si="1">M11</f>
        <v>Huntington</v>
      </c>
      <c r="AA11" s="53">
        <f t="shared" ref="AA11:AA14" si="2">ROUND(Y11/V11-1,4)</f>
        <v>-7.9000000000000008E-3</v>
      </c>
      <c r="AB11" s="58"/>
    </row>
    <row r="12" spans="1:28" x14ac:dyDescent="0.2">
      <c r="K12" s="57">
        <f t="shared" ref="K12:K25" si="3">K11+1</f>
        <v>12</v>
      </c>
      <c r="L12" s="1" t="s">
        <v>49</v>
      </c>
      <c r="M12" s="2" t="s">
        <v>50</v>
      </c>
      <c r="N12" s="3" t="s">
        <v>49</v>
      </c>
      <c r="O12" s="4" t="s">
        <v>50</v>
      </c>
      <c r="P12" s="5" t="s">
        <v>51</v>
      </c>
      <c r="Q12" s="6" t="s">
        <v>45</v>
      </c>
      <c r="R12" s="7">
        <v>12</v>
      </c>
      <c r="S12" s="8"/>
      <c r="T12" s="24">
        <v>0</v>
      </c>
      <c r="U12" s="24">
        <v>0</v>
      </c>
      <c r="V12" s="24">
        <v>1.4782</v>
      </c>
      <c r="W12" s="56">
        <v>0</v>
      </c>
      <c r="X12" s="24">
        <v>0</v>
      </c>
      <c r="Y12" s="85">
        <f t="shared" si="0"/>
        <v>1.4775999999999998</v>
      </c>
      <c r="Z12" t="str">
        <f t="shared" si="1"/>
        <v>Jericho</v>
      </c>
      <c r="AA12" s="53">
        <f t="shared" si="2"/>
        <v>-4.0000000000000002E-4</v>
      </c>
      <c r="AB12" s="58"/>
    </row>
    <row r="13" spans="1:28" x14ac:dyDescent="0.2">
      <c r="K13" s="57">
        <f t="shared" si="3"/>
        <v>13</v>
      </c>
      <c r="L13" s="1" t="s">
        <v>52</v>
      </c>
      <c r="M13" s="2" t="s">
        <v>53</v>
      </c>
      <c r="N13" s="3" t="s">
        <v>52</v>
      </c>
      <c r="O13" s="4" t="s">
        <v>53</v>
      </c>
      <c r="P13" s="5" t="s">
        <v>54</v>
      </c>
      <c r="Q13" s="6" t="s">
        <v>45</v>
      </c>
      <c r="R13" s="7">
        <v>12</v>
      </c>
      <c r="S13" s="8"/>
      <c r="T13" s="24">
        <v>0</v>
      </c>
      <c r="U13" s="24">
        <v>0</v>
      </c>
      <c r="V13" s="24">
        <v>1.4782</v>
      </c>
      <c r="W13" s="56">
        <v>0</v>
      </c>
      <c r="X13" s="24">
        <v>0</v>
      </c>
      <c r="Y13" s="85">
        <f t="shared" si="0"/>
        <v>1.4775999999999998</v>
      </c>
      <c r="Z13" t="str">
        <f t="shared" ref="Z13:Z14" si="4">M13</f>
        <v>Richmond</v>
      </c>
      <c r="AA13" s="53">
        <f t="shared" si="2"/>
        <v>-4.0000000000000002E-4</v>
      </c>
      <c r="AB13" s="58"/>
    </row>
    <row r="14" spans="1:28" x14ac:dyDescent="0.2">
      <c r="K14" s="57">
        <f t="shared" si="3"/>
        <v>14</v>
      </c>
      <c r="L14" s="1" t="s">
        <v>55</v>
      </c>
      <c r="M14" s="2" t="s">
        <v>56</v>
      </c>
      <c r="N14" s="3" t="s">
        <v>55</v>
      </c>
      <c r="O14" s="4" t="s">
        <v>56</v>
      </c>
      <c r="P14" s="5" t="s">
        <v>57</v>
      </c>
      <c r="Q14" s="6" t="s">
        <v>45</v>
      </c>
      <c r="R14" s="7">
        <v>12</v>
      </c>
      <c r="S14" s="8"/>
      <c r="T14" s="24">
        <v>0</v>
      </c>
      <c r="U14" s="24">
        <v>0</v>
      </c>
      <c r="V14" s="24">
        <v>1.4782</v>
      </c>
      <c r="W14" s="56">
        <v>0</v>
      </c>
      <c r="X14" s="24">
        <v>0</v>
      </c>
      <c r="Y14" s="85">
        <f t="shared" si="0"/>
        <v>1.4775999999999998</v>
      </c>
      <c r="Z14" t="str">
        <f t="shared" si="4"/>
        <v>Underhill Town</v>
      </c>
      <c r="AA14" s="53">
        <f t="shared" si="2"/>
        <v>-4.0000000000000002E-4</v>
      </c>
      <c r="AB14" s="58"/>
    </row>
    <row r="15" spans="1:28" x14ac:dyDescent="0.2">
      <c r="K15" s="57">
        <f t="shared" si="3"/>
        <v>15</v>
      </c>
      <c r="L15" s="9" t="s">
        <v>42</v>
      </c>
      <c r="M15" s="10" t="s">
        <v>43</v>
      </c>
      <c r="N15" s="11" t="s">
        <v>58</v>
      </c>
      <c r="O15" s="12" t="s">
        <v>59</v>
      </c>
      <c r="P15" s="13" t="s">
        <v>60</v>
      </c>
      <c r="Q15" s="14" t="s">
        <v>45</v>
      </c>
      <c r="R15" s="15">
        <v>12</v>
      </c>
      <c r="S15" s="8"/>
      <c r="T15" s="24">
        <v>0.50039999999999996</v>
      </c>
      <c r="U15" s="24">
        <v>3.9399999999999998E-2</v>
      </c>
      <c r="V15" s="24">
        <v>0</v>
      </c>
      <c r="W15" s="56">
        <v>0</v>
      </c>
      <c r="X15" s="24">
        <v>0</v>
      </c>
      <c r="Y15" s="24">
        <v>0</v>
      </c>
    </row>
    <row r="16" spans="1:28" x14ac:dyDescent="0.2">
      <c r="K16" s="57">
        <f t="shared" si="3"/>
        <v>16</v>
      </c>
      <c r="L16" s="9" t="s">
        <v>49</v>
      </c>
      <c r="M16" s="10" t="s">
        <v>50</v>
      </c>
      <c r="N16" s="11" t="s">
        <v>58</v>
      </c>
      <c r="O16" s="12" t="s">
        <v>59</v>
      </c>
      <c r="P16" s="13" t="s">
        <v>61</v>
      </c>
      <c r="Q16" s="14" t="s">
        <v>45</v>
      </c>
      <c r="R16" s="15">
        <v>12</v>
      </c>
      <c r="S16" s="8"/>
      <c r="T16" s="24">
        <v>0.50039999999999996</v>
      </c>
      <c r="U16" s="24">
        <v>3.9399999999999998E-2</v>
      </c>
      <c r="V16" s="24">
        <v>0</v>
      </c>
      <c r="W16" s="56">
        <v>0</v>
      </c>
      <c r="X16" s="24">
        <v>0</v>
      </c>
      <c r="Y16" s="24">
        <v>0</v>
      </c>
    </row>
    <row r="17" spans="1:26" x14ac:dyDescent="0.2">
      <c r="K17" s="57">
        <f t="shared" si="3"/>
        <v>17</v>
      </c>
      <c r="L17" s="9" t="s">
        <v>52</v>
      </c>
      <c r="M17" s="10" t="s">
        <v>53</v>
      </c>
      <c r="N17" s="11" t="s">
        <v>58</v>
      </c>
      <c r="O17" s="12" t="s">
        <v>59</v>
      </c>
      <c r="P17" s="13" t="s">
        <v>62</v>
      </c>
      <c r="Q17" s="14" t="s">
        <v>45</v>
      </c>
      <c r="R17" s="15">
        <v>12</v>
      </c>
      <c r="S17" s="8"/>
      <c r="T17" s="24">
        <v>0.50039999999999996</v>
      </c>
      <c r="U17" s="24">
        <v>3.9399999999999998E-2</v>
      </c>
      <c r="V17" s="24">
        <v>0</v>
      </c>
      <c r="W17" s="56">
        <v>0</v>
      </c>
      <c r="X17" s="24">
        <v>0</v>
      </c>
      <c r="Y17" s="24">
        <v>0</v>
      </c>
    </row>
    <row r="18" spans="1:26" x14ac:dyDescent="0.2">
      <c r="K18" s="57">
        <f t="shared" si="3"/>
        <v>18</v>
      </c>
      <c r="L18" s="9" t="s">
        <v>55</v>
      </c>
      <c r="M18" s="10" t="s">
        <v>56</v>
      </c>
      <c r="N18" s="11" t="s">
        <v>58</v>
      </c>
      <c r="O18" s="12" t="s">
        <v>59</v>
      </c>
      <c r="P18" s="13" t="s">
        <v>63</v>
      </c>
      <c r="Q18" s="14" t="s">
        <v>45</v>
      </c>
      <c r="R18" s="15">
        <v>12</v>
      </c>
      <c r="S18" s="8"/>
      <c r="T18" s="24">
        <v>0.50039999999999996</v>
      </c>
      <c r="U18" s="24">
        <v>3.9399999999999998E-2</v>
      </c>
      <c r="V18" s="24">
        <v>0</v>
      </c>
      <c r="W18" s="56">
        <v>0</v>
      </c>
      <c r="X18" s="24">
        <v>0</v>
      </c>
      <c r="Y18" s="24">
        <v>0</v>
      </c>
      <c r="Z18" s="86" t="s">
        <v>186</v>
      </c>
    </row>
    <row r="19" spans="1:26" x14ac:dyDescent="0.2">
      <c r="K19" s="57">
        <f t="shared" si="3"/>
        <v>19</v>
      </c>
      <c r="L19" s="34" t="s">
        <v>58</v>
      </c>
      <c r="M19" s="35" t="s">
        <v>185</v>
      </c>
      <c r="N19" s="36" t="s">
        <v>58</v>
      </c>
      <c r="O19" s="37" t="s">
        <v>59</v>
      </c>
      <c r="P19" s="38" t="s">
        <v>65</v>
      </c>
      <c r="Q19" s="39" t="s">
        <v>45</v>
      </c>
      <c r="R19" s="40">
        <v>12</v>
      </c>
      <c r="S19" s="8"/>
      <c r="T19" s="24">
        <v>0</v>
      </c>
      <c r="U19" s="24">
        <v>0</v>
      </c>
      <c r="V19" s="24">
        <v>0</v>
      </c>
      <c r="W19" s="56">
        <v>0</v>
      </c>
      <c r="X19" s="24">
        <v>0</v>
      </c>
      <c r="Y19" s="24">
        <v>0</v>
      </c>
      <c r="Z19" s="87">
        <v>0.04</v>
      </c>
    </row>
    <row r="20" spans="1:26" x14ac:dyDescent="0.2">
      <c r="K20" s="57">
        <f t="shared" si="3"/>
        <v>20</v>
      </c>
      <c r="L20" s="9" t="s">
        <v>42</v>
      </c>
      <c r="M20" s="10" t="s">
        <v>43</v>
      </c>
      <c r="N20" s="11" t="s">
        <v>66</v>
      </c>
      <c r="O20" s="12" t="s">
        <v>67</v>
      </c>
      <c r="P20" s="13" t="s">
        <v>68</v>
      </c>
      <c r="Q20" s="14" t="s">
        <v>45</v>
      </c>
      <c r="R20" s="15">
        <v>12</v>
      </c>
      <c r="S20" s="8"/>
      <c r="T20" s="24">
        <v>0.93840000000000001</v>
      </c>
      <c r="U20" s="24">
        <v>0</v>
      </c>
      <c r="V20" s="24">
        <v>0</v>
      </c>
      <c r="W20" s="84">
        <f>Z20-$Z$19</f>
        <v>1.4405999999999999</v>
      </c>
      <c r="X20" s="24">
        <v>3.6999999999999998E-2</v>
      </c>
      <c r="Y20" s="24">
        <v>0</v>
      </c>
      <c r="Z20" s="56">
        <v>1.4805999999999999</v>
      </c>
    </row>
    <row r="21" spans="1:26" x14ac:dyDescent="0.2">
      <c r="K21" s="57">
        <f t="shared" si="3"/>
        <v>21</v>
      </c>
      <c r="L21" s="9" t="s">
        <v>46</v>
      </c>
      <c r="M21" s="10" t="s">
        <v>47</v>
      </c>
      <c r="N21" s="11" t="s">
        <v>66</v>
      </c>
      <c r="O21" s="12" t="s">
        <v>67</v>
      </c>
      <c r="P21" s="13" t="s">
        <v>69</v>
      </c>
      <c r="Q21" s="14" t="s">
        <v>45</v>
      </c>
      <c r="R21" s="15">
        <v>12</v>
      </c>
      <c r="S21" s="8"/>
      <c r="T21" s="24">
        <v>0.90510000000000002</v>
      </c>
      <c r="U21" s="24">
        <v>0</v>
      </c>
      <c r="V21" s="24">
        <v>0</v>
      </c>
      <c r="W21" s="84">
        <f t="shared" ref="W21:W24" si="5">Z21-$Z$19</f>
        <v>1.4405999999999999</v>
      </c>
      <c r="X21" s="24">
        <v>3.6999999999999998E-2</v>
      </c>
      <c r="Y21" s="24">
        <v>0</v>
      </c>
      <c r="Z21" s="56">
        <v>1.4805999999999999</v>
      </c>
    </row>
    <row r="22" spans="1:26" x14ac:dyDescent="0.2">
      <c r="K22" s="57">
        <f t="shared" si="3"/>
        <v>22</v>
      </c>
      <c r="L22" s="9" t="s">
        <v>49</v>
      </c>
      <c r="M22" s="10" t="s">
        <v>50</v>
      </c>
      <c r="N22" s="11" t="s">
        <v>66</v>
      </c>
      <c r="O22" s="12" t="s">
        <v>67</v>
      </c>
      <c r="P22" s="13" t="s">
        <v>70</v>
      </c>
      <c r="Q22" s="14" t="s">
        <v>45</v>
      </c>
      <c r="R22" s="15">
        <v>12</v>
      </c>
      <c r="S22" s="8"/>
      <c r="T22" s="24">
        <v>0.93840000000000001</v>
      </c>
      <c r="U22" s="24">
        <v>0</v>
      </c>
      <c r="V22" s="24">
        <v>0</v>
      </c>
      <c r="W22" s="84">
        <f t="shared" si="5"/>
        <v>1.4405999999999999</v>
      </c>
      <c r="X22" s="24">
        <v>3.6999999999999998E-2</v>
      </c>
      <c r="Y22" s="24">
        <v>0</v>
      </c>
      <c r="Z22" s="56">
        <v>1.4805999999999999</v>
      </c>
    </row>
    <row r="23" spans="1:26" x14ac:dyDescent="0.2">
      <c r="K23" s="57">
        <f t="shared" si="3"/>
        <v>23</v>
      </c>
      <c r="L23" s="9" t="s">
        <v>52</v>
      </c>
      <c r="M23" s="10" t="s">
        <v>53</v>
      </c>
      <c r="N23" s="11" t="s">
        <v>66</v>
      </c>
      <c r="O23" s="12" t="s">
        <v>67</v>
      </c>
      <c r="P23" s="13" t="s">
        <v>71</v>
      </c>
      <c r="Q23" s="14" t="s">
        <v>45</v>
      </c>
      <c r="R23" s="15">
        <v>12</v>
      </c>
      <c r="S23" s="8"/>
      <c r="T23" s="24">
        <v>0.93840000000000001</v>
      </c>
      <c r="U23" s="24">
        <v>0</v>
      </c>
      <c r="V23" s="24">
        <v>0</v>
      </c>
      <c r="W23" s="84">
        <f t="shared" si="5"/>
        <v>1.4405999999999999</v>
      </c>
      <c r="X23" s="24">
        <v>3.6999999999999998E-2</v>
      </c>
      <c r="Y23" s="24">
        <v>0</v>
      </c>
      <c r="Z23" s="56">
        <v>1.4805999999999999</v>
      </c>
    </row>
    <row r="24" spans="1:26" x14ac:dyDescent="0.2">
      <c r="K24" s="57">
        <f t="shared" si="3"/>
        <v>24</v>
      </c>
      <c r="L24" s="9" t="s">
        <v>55</v>
      </c>
      <c r="M24" s="10" t="s">
        <v>56</v>
      </c>
      <c r="N24" s="11" t="s">
        <v>66</v>
      </c>
      <c r="O24" s="12" t="s">
        <v>67</v>
      </c>
      <c r="P24" s="13" t="s">
        <v>72</v>
      </c>
      <c r="Q24" s="14" t="s">
        <v>45</v>
      </c>
      <c r="R24" s="15">
        <v>12</v>
      </c>
      <c r="S24" s="8"/>
      <c r="T24" s="24">
        <v>0.93840000000000001</v>
      </c>
      <c r="U24" s="24">
        <v>0</v>
      </c>
      <c r="V24" s="24">
        <v>0</v>
      </c>
      <c r="W24" s="84">
        <f t="shared" si="5"/>
        <v>1.4405999999999999</v>
      </c>
      <c r="X24" s="24">
        <v>3.6999999999999998E-2</v>
      </c>
      <c r="Y24" s="24">
        <v>0</v>
      </c>
      <c r="Z24" s="56">
        <v>1.4805999999999999</v>
      </c>
    </row>
    <row r="25" spans="1:26" x14ac:dyDescent="0.2">
      <c r="C25" s="48"/>
      <c r="F25" s="48"/>
      <c r="K25" s="57">
        <f t="shared" si="3"/>
        <v>25</v>
      </c>
      <c r="L25" s="34" t="s">
        <v>66</v>
      </c>
      <c r="M25" s="35" t="s">
        <v>64</v>
      </c>
      <c r="N25" s="36" t="s">
        <v>66</v>
      </c>
      <c r="O25" s="37" t="s">
        <v>67</v>
      </c>
      <c r="P25" s="38" t="s">
        <v>73</v>
      </c>
      <c r="Q25" s="39" t="s">
        <v>45</v>
      </c>
      <c r="R25" s="40">
        <v>12</v>
      </c>
      <c r="S25" s="8"/>
      <c r="T25" s="24">
        <v>0</v>
      </c>
      <c r="U25" s="24">
        <v>0</v>
      </c>
      <c r="V25" s="24">
        <v>0</v>
      </c>
      <c r="W25" s="56">
        <v>0</v>
      </c>
      <c r="X25" s="24">
        <v>0</v>
      </c>
      <c r="Y25" s="24">
        <v>0</v>
      </c>
    </row>
    <row r="26" spans="1:26" x14ac:dyDescent="0.2">
      <c r="A26" t="s">
        <v>194</v>
      </c>
    </row>
    <row r="27" spans="1:26" x14ac:dyDescent="0.2">
      <c r="A27" s="48" t="s">
        <v>172</v>
      </c>
      <c r="B27" s="48" t="s">
        <v>173</v>
      </c>
      <c r="C27" s="48" t="s">
        <v>174</v>
      </c>
      <c r="D27" s="48" t="s">
        <v>168</v>
      </c>
      <c r="E27" s="48" t="s">
        <v>175</v>
      </c>
    </row>
    <row r="28" spans="1:26" x14ac:dyDescent="0.2">
      <c r="A28" s="68" t="str">
        <f>M10</f>
        <v>Bolton</v>
      </c>
      <c r="B28" s="46">
        <f>V10</f>
        <v>1.4782</v>
      </c>
      <c r="C28" s="46">
        <f>Y10</f>
        <v>1.4775999999999998</v>
      </c>
      <c r="D28" s="46">
        <f>C28-B28</f>
        <v>-6.0000000000015596E-4</v>
      </c>
      <c r="E28" s="80">
        <f>ROUND(C28/B28-1,4)</f>
        <v>-4.0000000000000002E-4</v>
      </c>
    </row>
    <row r="29" spans="1:26" x14ac:dyDescent="0.2">
      <c r="A29" s="68" t="str">
        <f>M11</f>
        <v>Huntington</v>
      </c>
      <c r="B29" s="46">
        <f>V11</f>
        <v>1.4893000000000001</v>
      </c>
      <c r="C29" s="46">
        <f>Y11</f>
        <v>1.4775999999999998</v>
      </c>
      <c r="D29" s="46">
        <f t="shared" ref="D29:D32" si="6">C29-B29</f>
        <v>-1.1700000000000266E-2</v>
      </c>
      <c r="E29" s="80">
        <f t="shared" ref="E29:E32" si="7">ROUND(C29/B29-1,4)</f>
        <v>-7.9000000000000008E-3</v>
      </c>
    </row>
    <row r="30" spans="1:26" x14ac:dyDescent="0.2">
      <c r="A30" s="68" t="str">
        <f>M12</f>
        <v>Jericho</v>
      </c>
      <c r="B30" s="46">
        <f>V12</f>
        <v>1.4782</v>
      </c>
      <c r="C30" s="46">
        <f>Y12</f>
        <v>1.4775999999999998</v>
      </c>
      <c r="D30" s="46">
        <f t="shared" si="6"/>
        <v>-6.0000000000015596E-4</v>
      </c>
      <c r="E30" s="80">
        <f t="shared" si="7"/>
        <v>-4.0000000000000002E-4</v>
      </c>
    </row>
    <row r="31" spans="1:26" x14ac:dyDescent="0.2">
      <c r="A31" s="68" t="str">
        <f>M13</f>
        <v>Richmond</v>
      </c>
      <c r="B31" s="46">
        <f>V13</f>
        <v>1.4782</v>
      </c>
      <c r="C31" s="46">
        <f>Y13</f>
        <v>1.4775999999999998</v>
      </c>
      <c r="D31" s="46">
        <f t="shared" si="6"/>
        <v>-6.0000000000015596E-4</v>
      </c>
      <c r="E31" s="80">
        <f t="shared" si="7"/>
        <v>-4.0000000000000002E-4</v>
      </c>
    </row>
    <row r="32" spans="1:26" x14ac:dyDescent="0.2">
      <c r="A32" s="68" t="str">
        <f>M14</f>
        <v>Underhill Town</v>
      </c>
      <c r="B32" s="46">
        <f>V14</f>
        <v>1.4782</v>
      </c>
      <c r="C32" s="46">
        <f>Y14</f>
        <v>1.4775999999999998</v>
      </c>
      <c r="D32" s="46">
        <f t="shared" si="6"/>
        <v>-6.0000000000015596E-4</v>
      </c>
      <c r="E32" s="80">
        <f t="shared" si="7"/>
        <v>-4.0000000000000002E-4</v>
      </c>
    </row>
    <row r="35" spans="1:9" x14ac:dyDescent="0.2">
      <c r="C35" s="48" t="s">
        <v>191</v>
      </c>
      <c r="D35" s="49"/>
      <c r="E35" s="50"/>
      <c r="F35" s="48" t="s">
        <v>170</v>
      </c>
    </row>
    <row r="36" spans="1:9" x14ac:dyDescent="0.2">
      <c r="B36" s="69" t="s">
        <v>163</v>
      </c>
      <c r="C36" s="69" t="s">
        <v>164</v>
      </c>
      <c r="D36" s="70" t="s">
        <v>165</v>
      </c>
      <c r="E36" s="65" t="s">
        <v>163</v>
      </c>
      <c r="F36" s="69" t="s">
        <v>164</v>
      </c>
      <c r="G36" s="69" t="s">
        <v>165</v>
      </c>
      <c r="H36" s="71"/>
      <c r="I36" s="65" t="s">
        <v>168</v>
      </c>
    </row>
    <row r="37" spans="1:9" x14ac:dyDescent="0.2">
      <c r="A37" t="str">
        <f>M10&amp;" SD"</f>
        <v>Bolton SD</v>
      </c>
      <c r="B37" s="46">
        <f>T10</f>
        <v>0</v>
      </c>
      <c r="C37" s="46">
        <f>U10</f>
        <v>0</v>
      </c>
      <c r="D37" s="73">
        <f>B37+C37</f>
        <v>0</v>
      </c>
      <c r="E37" s="51">
        <f>W10</f>
        <v>0</v>
      </c>
      <c r="F37" s="46">
        <f>X10</f>
        <v>0</v>
      </c>
      <c r="G37" s="73">
        <f>E37+F37</f>
        <v>0</v>
      </c>
      <c r="H37" s="24"/>
      <c r="I37" s="79">
        <f>G39-D39</f>
        <v>-6.0000000000015596E-4</v>
      </c>
    </row>
    <row r="38" spans="1:9" ht="15" x14ac:dyDescent="0.35">
      <c r="A38" t="str">
        <f>$M$19</f>
        <v>Mt. Mansfield MUSD</v>
      </c>
      <c r="B38" s="47">
        <f>T15+T20</f>
        <v>1.4388000000000001</v>
      </c>
      <c r="C38" s="47">
        <f>U15+U20</f>
        <v>3.9399999999999998E-2</v>
      </c>
      <c r="D38" s="74">
        <f>B38+C38</f>
        <v>1.4782000000000002</v>
      </c>
      <c r="E38" s="52">
        <f>W15+W20</f>
        <v>1.4405999999999999</v>
      </c>
      <c r="F38" s="47">
        <f>X15+X20</f>
        <v>3.6999999999999998E-2</v>
      </c>
      <c r="G38" s="74">
        <f>E38+F38</f>
        <v>1.4775999999999998</v>
      </c>
      <c r="H38" s="24"/>
      <c r="I38" s="81">
        <f>ROUND(G39/D39-1,4)</f>
        <v>-4.0000000000000002E-4</v>
      </c>
    </row>
    <row r="39" spans="1:9" x14ac:dyDescent="0.2">
      <c r="A39" s="54" t="s">
        <v>176</v>
      </c>
      <c r="B39" s="46">
        <f>B37+B38</f>
        <v>1.4388000000000001</v>
      </c>
      <c r="C39" s="46">
        <f>C37+C38</f>
        <v>3.9399999999999998E-2</v>
      </c>
      <c r="D39" s="73">
        <f>V10</f>
        <v>1.4782</v>
      </c>
      <c r="E39" s="51">
        <f>E37+E38</f>
        <v>1.4405999999999999</v>
      </c>
      <c r="F39" s="46">
        <f>F37+F38</f>
        <v>3.6999999999999998E-2</v>
      </c>
      <c r="G39" s="75">
        <f>Y10</f>
        <v>1.4775999999999998</v>
      </c>
      <c r="H39" s="24"/>
    </row>
    <row r="40" spans="1:9" x14ac:dyDescent="0.2">
      <c r="B40" s="46"/>
      <c r="C40" s="46"/>
      <c r="D40" s="46"/>
      <c r="E40" s="46"/>
      <c r="F40" s="46"/>
      <c r="G40" s="46"/>
      <c r="H40" s="24"/>
    </row>
    <row r="41" spans="1:9" x14ac:dyDescent="0.2">
      <c r="B41" s="76" t="s">
        <v>163</v>
      </c>
      <c r="C41" s="76" t="s">
        <v>164</v>
      </c>
      <c r="D41" s="76" t="s">
        <v>165</v>
      </c>
      <c r="E41" s="77" t="s">
        <v>163</v>
      </c>
      <c r="F41" s="76" t="s">
        <v>164</v>
      </c>
      <c r="G41" s="76" t="s">
        <v>165</v>
      </c>
      <c r="H41" s="72"/>
      <c r="I41" s="65" t="s">
        <v>168</v>
      </c>
    </row>
    <row r="42" spans="1:9" x14ac:dyDescent="0.2">
      <c r="A42" t="str">
        <f>M11&amp;" SD"</f>
        <v>Huntington SD</v>
      </c>
      <c r="B42" s="46">
        <f t="shared" ref="B42:F42" si="8">T11</f>
        <v>0.56389999999999996</v>
      </c>
      <c r="C42" s="46">
        <f t="shared" si="8"/>
        <v>2.0299999999999999E-2</v>
      </c>
      <c r="D42" s="78">
        <f>B42+C42</f>
        <v>0.58419999999999994</v>
      </c>
      <c r="E42" s="51">
        <f t="shared" si="8"/>
        <v>0</v>
      </c>
      <c r="F42" s="46">
        <f t="shared" si="8"/>
        <v>0</v>
      </c>
      <c r="G42" s="78">
        <f>E42+F42</f>
        <v>0</v>
      </c>
      <c r="H42" s="24"/>
      <c r="I42" s="51">
        <f>G44-D44</f>
        <v>-1.1700000000000266E-2</v>
      </c>
    </row>
    <row r="43" spans="1:9" ht="15" x14ac:dyDescent="0.35">
      <c r="A43" t="str">
        <f>$M$19</f>
        <v>Mt. Mansfield MUSD</v>
      </c>
      <c r="B43" s="47">
        <f>T21</f>
        <v>0.90510000000000002</v>
      </c>
      <c r="C43" s="47">
        <f>U21</f>
        <v>0</v>
      </c>
      <c r="D43" s="74">
        <f>B43+C43</f>
        <v>0.90510000000000002</v>
      </c>
      <c r="E43" s="52">
        <f>W21</f>
        <v>1.4405999999999999</v>
      </c>
      <c r="F43" s="47">
        <f>X21</f>
        <v>3.6999999999999998E-2</v>
      </c>
      <c r="G43" s="74">
        <f>E43+F43</f>
        <v>1.4775999999999998</v>
      </c>
      <c r="H43" s="24"/>
      <c r="I43" s="81">
        <f>ROUND(G44/D44-1,4)</f>
        <v>-7.9000000000000008E-3</v>
      </c>
    </row>
    <row r="44" spans="1:9" x14ac:dyDescent="0.2">
      <c r="A44" s="54" t="s">
        <v>176</v>
      </c>
      <c r="B44" s="46">
        <f>B42+B43</f>
        <v>1.4689999999999999</v>
      </c>
      <c r="C44" s="46">
        <f>C42+C43</f>
        <v>2.0299999999999999E-2</v>
      </c>
      <c r="D44" s="75">
        <f>V11</f>
        <v>1.4893000000000001</v>
      </c>
      <c r="E44" s="51">
        <f>E42+E43</f>
        <v>1.4405999999999999</v>
      </c>
      <c r="F44" s="46">
        <f>F42+F43</f>
        <v>3.6999999999999998E-2</v>
      </c>
      <c r="G44" s="75">
        <f>Y11</f>
        <v>1.4775999999999998</v>
      </c>
      <c r="H44" s="24"/>
    </row>
    <row r="45" spans="1:9" x14ac:dyDescent="0.2">
      <c r="B45" s="46"/>
      <c r="C45" s="46"/>
      <c r="D45" s="46"/>
      <c r="E45" s="46"/>
      <c r="F45" s="46"/>
      <c r="G45" s="46"/>
      <c r="H45" s="24"/>
    </row>
    <row r="46" spans="1:9" x14ac:dyDescent="0.2">
      <c r="B46" s="76" t="s">
        <v>163</v>
      </c>
      <c r="C46" s="76" t="s">
        <v>164</v>
      </c>
      <c r="D46" s="76" t="s">
        <v>165</v>
      </c>
      <c r="E46" s="77" t="s">
        <v>163</v>
      </c>
      <c r="F46" s="76" t="s">
        <v>164</v>
      </c>
      <c r="G46" s="76" t="s">
        <v>165</v>
      </c>
      <c r="H46" s="72"/>
      <c r="I46" s="65" t="s">
        <v>168</v>
      </c>
    </row>
    <row r="47" spans="1:9" x14ac:dyDescent="0.2">
      <c r="A47" t="str">
        <f>M12&amp;" SD"</f>
        <v>Jericho SD</v>
      </c>
      <c r="B47" s="46">
        <f t="shared" ref="B47:F47" si="9">T12</f>
        <v>0</v>
      </c>
      <c r="C47" s="46">
        <f t="shared" si="9"/>
        <v>0</v>
      </c>
      <c r="D47" s="73">
        <f>B47+C47</f>
        <v>0</v>
      </c>
      <c r="E47" s="51">
        <f t="shared" si="9"/>
        <v>0</v>
      </c>
      <c r="F47" s="46">
        <f t="shared" si="9"/>
        <v>0</v>
      </c>
      <c r="G47" s="73">
        <f>E47+F47</f>
        <v>0</v>
      </c>
      <c r="H47" s="24"/>
      <c r="I47" s="51">
        <f>G49-D49</f>
        <v>-6.0000000000015596E-4</v>
      </c>
    </row>
    <row r="48" spans="1:9" ht="15" x14ac:dyDescent="0.35">
      <c r="A48" t="str">
        <f>$M$19</f>
        <v>Mt. Mansfield MUSD</v>
      </c>
      <c r="B48" s="47">
        <f>T16+T22</f>
        <v>1.4388000000000001</v>
      </c>
      <c r="C48" s="47">
        <f>U16+U22</f>
        <v>3.9399999999999998E-2</v>
      </c>
      <c r="D48" s="74">
        <f>B48+C48</f>
        <v>1.4782000000000002</v>
      </c>
      <c r="E48" s="52">
        <f>W16+W22</f>
        <v>1.4405999999999999</v>
      </c>
      <c r="F48" s="47">
        <f>X16+X22</f>
        <v>3.6999999999999998E-2</v>
      </c>
      <c r="G48" s="74">
        <f>E48+F48</f>
        <v>1.4775999999999998</v>
      </c>
      <c r="H48" s="24"/>
      <c r="I48" s="81">
        <f>ROUND(G49/D49-1,4)</f>
        <v>-4.0000000000000002E-4</v>
      </c>
    </row>
    <row r="49" spans="1:9" x14ac:dyDescent="0.2">
      <c r="A49" s="54" t="s">
        <v>176</v>
      </c>
      <c r="B49" s="46">
        <f>B47+B48</f>
        <v>1.4388000000000001</v>
      </c>
      <c r="C49" s="46">
        <f>C47+C48</f>
        <v>3.9399999999999998E-2</v>
      </c>
      <c r="D49" s="75">
        <f>V12</f>
        <v>1.4782</v>
      </c>
      <c r="E49" s="51">
        <f>E47+E48</f>
        <v>1.4405999999999999</v>
      </c>
      <c r="F49" s="46">
        <f>F47+F48</f>
        <v>3.6999999999999998E-2</v>
      </c>
      <c r="G49" s="75">
        <f>Y12</f>
        <v>1.4775999999999998</v>
      </c>
      <c r="H49" s="24"/>
    </row>
    <row r="50" spans="1:9" x14ac:dyDescent="0.2">
      <c r="B50" s="46"/>
      <c r="C50" s="46"/>
      <c r="D50" s="46"/>
      <c r="E50" s="46"/>
      <c r="F50" s="46"/>
      <c r="G50" s="46"/>
      <c r="H50" s="24"/>
    </row>
    <row r="51" spans="1:9" x14ac:dyDescent="0.2">
      <c r="B51" s="76" t="s">
        <v>163</v>
      </c>
      <c r="C51" s="76" t="s">
        <v>164</v>
      </c>
      <c r="D51" s="76" t="s">
        <v>165</v>
      </c>
      <c r="E51" s="77" t="s">
        <v>163</v>
      </c>
      <c r="F51" s="76" t="s">
        <v>164</v>
      </c>
      <c r="G51" s="76" t="s">
        <v>165</v>
      </c>
      <c r="H51" s="72"/>
      <c r="I51" s="65" t="s">
        <v>168</v>
      </c>
    </row>
    <row r="52" spans="1:9" x14ac:dyDescent="0.2">
      <c r="A52" t="str">
        <f>M13&amp;" SD"</f>
        <v>Richmond SD</v>
      </c>
      <c r="B52" s="46">
        <f t="shared" ref="B52:F52" si="10">T13</f>
        <v>0</v>
      </c>
      <c r="C52" s="46">
        <f t="shared" si="10"/>
        <v>0</v>
      </c>
      <c r="D52" s="73">
        <f>B52+C52</f>
        <v>0</v>
      </c>
      <c r="E52" s="51">
        <f t="shared" si="10"/>
        <v>0</v>
      </c>
      <c r="F52" s="46">
        <f t="shared" si="10"/>
        <v>0</v>
      </c>
      <c r="G52" s="73">
        <f>E52+F52</f>
        <v>0</v>
      </c>
      <c r="H52" s="24"/>
      <c r="I52" s="51">
        <f>G54-D54</f>
        <v>-6.0000000000015596E-4</v>
      </c>
    </row>
    <row r="53" spans="1:9" ht="15" x14ac:dyDescent="0.35">
      <c r="A53" t="str">
        <f>$M$19</f>
        <v>Mt. Mansfield MUSD</v>
      </c>
      <c r="B53" s="47">
        <f>T17+T23</f>
        <v>1.4388000000000001</v>
      </c>
      <c r="C53" s="47">
        <f>U17+U23</f>
        <v>3.9399999999999998E-2</v>
      </c>
      <c r="D53" s="74">
        <f>B53+C53</f>
        <v>1.4782000000000002</v>
      </c>
      <c r="E53" s="52">
        <f t="shared" ref="E53:F53" si="11">W17+W23</f>
        <v>1.4405999999999999</v>
      </c>
      <c r="F53" s="47">
        <f t="shared" si="11"/>
        <v>3.6999999999999998E-2</v>
      </c>
      <c r="G53" s="74">
        <f>E53+F53</f>
        <v>1.4775999999999998</v>
      </c>
      <c r="H53" s="24"/>
      <c r="I53" s="81">
        <f>ROUND(G54/D54-1,4)</f>
        <v>-4.0000000000000002E-4</v>
      </c>
    </row>
    <row r="54" spans="1:9" x14ac:dyDescent="0.2">
      <c r="A54" s="54" t="s">
        <v>176</v>
      </c>
      <c r="B54" s="46">
        <f>B52+B53</f>
        <v>1.4388000000000001</v>
      </c>
      <c r="C54" s="46">
        <f>C52+C53</f>
        <v>3.9399999999999998E-2</v>
      </c>
      <c r="D54" s="75">
        <f>V13</f>
        <v>1.4782</v>
      </c>
      <c r="E54" s="51">
        <f>E52+E53</f>
        <v>1.4405999999999999</v>
      </c>
      <c r="F54" s="46">
        <f>F52+F53</f>
        <v>3.6999999999999998E-2</v>
      </c>
      <c r="G54" s="75">
        <f>Y13</f>
        <v>1.4775999999999998</v>
      </c>
      <c r="H54" s="24"/>
    </row>
    <row r="55" spans="1:9" x14ac:dyDescent="0.2">
      <c r="B55" s="46"/>
      <c r="C55" s="46"/>
      <c r="D55" s="46"/>
      <c r="E55" s="46"/>
      <c r="F55" s="46"/>
      <c r="G55" s="46"/>
      <c r="H55" s="24"/>
    </row>
    <row r="56" spans="1:9" x14ac:dyDescent="0.2">
      <c r="B56" s="76" t="s">
        <v>163</v>
      </c>
      <c r="C56" s="76" t="s">
        <v>164</v>
      </c>
      <c r="D56" s="76" t="s">
        <v>165</v>
      </c>
      <c r="E56" s="77" t="s">
        <v>163</v>
      </c>
      <c r="F56" s="76" t="s">
        <v>164</v>
      </c>
      <c r="G56" s="76" t="s">
        <v>165</v>
      </c>
      <c r="H56" s="72"/>
      <c r="I56" s="65" t="s">
        <v>168</v>
      </c>
    </row>
    <row r="57" spans="1:9" x14ac:dyDescent="0.2">
      <c r="A57" t="str">
        <f>M14&amp;" SD"</f>
        <v>Underhill Town SD</v>
      </c>
      <c r="B57" s="46">
        <f t="shared" ref="B57:F57" si="12">T14</f>
        <v>0</v>
      </c>
      <c r="C57" s="46">
        <f t="shared" si="12"/>
        <v>0</v>
      </c>
      <c r="D57" s="73">
        <f>B57+C57</f>
        <v>0</v>
      </c>
      <c r="E57" s="51">
        <f t="shared" si="12"/>
        <v>0</v>
      </c>
      <c r="F57" s="46">
        <f t="shared" si="12"/>
        <v>0</v>
      </c>
      <c r="G57" s="73">
        <f>E57+F57</f>
        <v>0</v>
      </c>
      <c r="H57" s="24"/>
      <c r="I57" s="51">
        <f>G59-D59</f>
        <v>-6.0000000000015596E-4</v>
      </c>
    </row>
    <row r="58" spans="1:9" ht="15" x14ac:dyDescent="0.35">
      <c r="A58" t="str">
        <f>$M$19</f>
        <v>Mt. Mansfield MUSD</v>
      </c>
      <c r="B58" s="47">
        <f>T18+T24</f>
        <v>1.4388000000000001</v>
      </c>
      <c r="C58" s="47">
        <f>U18+U24</f>
        <v>3.9399999999999998E-2</v>
      </c>
      <c r="D58" s="74">
        <f>B58+C58</f>
        <v>1.4782000000000002</v>
      </c>
      <c r="E58" s="52">
        <f>W18+W24</f>
        <v>1.4405999999999999</v>
      </c>
      <c r="F58" s="47">
        <f>X18+X24</f>
        <v>3.6999999999999998E-2</v>
      </c>
      <c r="G58" s="74">
        <f>E58+F58</f>
        <v>1.4775999999999998</v>
      </c>
      <c r="H58" s="24"/>
      <c r="I58" s="81">
        <f>ROUND(G59/D59-1,4)</f>
        <v>-4.0000000000000002E-4</v>
      </c>
    </row>
    <row r="59" spans="1:9" x14ac:dyDescent="0.2">
      <c r="A59" s="54" t="s">
        <v>176</v>
      </c>
      <c r="B59" s="46">
        <f>B57+B58</f>
        <v>1.4388000000000001</v>
      </c>
      <c r="C59" s="46">
        <f>C57+C58</f>
        <v>3.9399999999999998E-2</v>
      </c>
      <c r="D59" s="75">
        <f>V14</f>
        <v>1.4782</v>
      </c>
      <c r="E59" s="51">
        <f>E57+E58</f>
        <v>1.4405999999999999</v>
      </c>
      <c r="F59" s="46">
        <f>F57+F58</f>
        <v>3.6999999999999998E-2</v>
      </c>
      <c r="G59" s="75">
        <f>Y14</f>
        <v>1.4775999999999998</v>
      </c>
      <c r="H59" s="24"/>
    </row>
    <row r="60" spans="1:9" x14ac:dyDescent="0.2">
      <c r="B60" s="24"/>
      <c r="C60" s="24"/>
      <c r="D60" s="24"/>
      <c r="E60" s="24"/>
      <c r="F60" s="24"/>
      <c r="G60" s="24"/>
      <c r="H60" s="24"/>
    </row>
    <row r="61" spans="1:9" x14ac:dyDescent="0.2">
      <c r="B61" s="24"/>
      <c r="C61" s="24"/>
      <c r="D61" s="24"/>
      <c r="E61" s="24"/>
      <c r="F61" s="24"/>
      <c r="G61" s="24"/>
      <c r="H61" s="24"/>
    </row>
    <row r="62" spans="1:9" x14ac:dyDescent="0.2">
      <c r="B62" s="24"/>
      <c r="C62" s="24"/>
      <c r="D62" s="24"/>
      <c r="E62" s="24"/>
      <c r="F62" s="24"/>
      <c r="G62" s="24"/>
      <c r="H62" s="24"/>
    </row>
    <row r="63" spans="1:9" x14ac:dyDescent="0.2">
      <c r="B63" s="24"/>
      <c r="C63" s="24"/>
      <c r="D63" s="24"/>
      <c r="E63" s="24"/>
      <c r="F63" s="24"/>
      <c r="G63" s="24"/>
      <c r="H63" s="24"/>
    </row>
    <row r="64" spans="1:9" x14ac:dyDescent="0.2">
      <c r="B64" s="24"/>
      <c r="C64" s="24"/>
      <c r="D64" s="24"/>
      <c r="E64" s="24"/>
      <c r="F64" s="24"/>
      <c r="G64" s="24"/>
      <c r="H64" s="24"/>
    </row>
    <row r="65" spans="2:8" x14ac:dyDescent="0.2">
      <c r="B65" s="24"/>
      <c r="C65" s="24"/>
      <c r="D65" s="24"/>
      <c r="E65" s="24"/>
      <c r="F65" s="24"/>
      <c r="G65" s="24"/>
      <c r="H65" s="24"/>
    </row>
    <row r="66" spans="2:8" x14ac:dyDescent="0.2">
      <c r="B66" s="24"/>
      <c r="C66" s="24"/>
      <c r="D66" s="24"/>
      <c r="E66" s="24"/>
      <c r="F66" s="24"/>
      <c r="G66" s="24"/>
      <c r="H66" s="24"/>
    </row>
    <row r="67" spans="2:8" x14ac:dyDescent="0.2">
      <c r="B67" s="24"/>
      <c r="C67" s="24"/>
      <c r="D67" s="24"/>
      <c r="E67" s="24"/>
      <c r="F67" s="24"/>
      <c r="G67" s="24"/>
      <c r="H67" s="24"/>
    </row>
    <row r="68" spans="2:8" x14ac:dyDescent="0.2">
      <c r="B68" s="24"/>
      <c r="C68" s="24"/>
      <c r="D68" s="24"/>
      <c r="E68" s="24"/>
      <c r="F68" s="24"/>
      <c r="G68" s="24"/>
      <c r="H68" s="24"/>
    </row>
    <row r="69" spans="2:8" x14ac:dyDescent="0.2">
      <c r="B69" s="24"/>
      <c r="C69" s="24"/>
      <c r="D69" s="24"/>
      <c r="E69" s="24"/>
      <c r="F69" s="24"/>
      <c r="G69" s="24"/>
      <c r="H69" s="24"/>
    </row>
    <row r="70" spans="2:8" x14ac:dyDescent="0.2">
      <c r="B70" s="24"/>
      <c r="C70" s="24"/>
      <c r="D70" s="24"/>
      <c r="E70" s="24"/>
      <c r="F70" s="24"/>
      <c r="G70" s="24"/>
      <c r="H70" s="24"/>
    </row>
    <row r="71" spans="2:8" x14ac:dyDescent="0.2">
      <c r="B71" s="24"/>
      <c r="C71" s="24"/>
      <c r="D71" s="24"/>
      <c r="E71" s="24"/>
      <c r="F71" s="24"/>
      <c r="G71" s="24"/>
      <c r="H71" s="24"/>
    </row>
    <row r="72" spans="2:8" x14ac:dyDescent="0.2">
      <c r="B72" s="24"/>
      <c r="C72" s="24"/>
      <c r="D72" s="24"/>
      <c r="E72" s="24"/>
      <c r="F72" s="24"/>
      <c r="G72" s="24"/>
      <c r="H72" s="24"/>
    </row>
    <row r="73" spans="2:8" x14ac:dyDescent="0.2">
      <c r="B73" s="24"/>
      <c r="C73" s="24"/>
      <c r="D73" s="24"/>
      <c r="E73" s="24"/>
      <c r="F73" s="24"/>
      <c r="G73" s="24"/>
      <c r="H73" s="24"/>
    </row>
    <row r="74" spans="2:8" x14ac:dyDescent="0.2">
      <c r="B74" s="24"/>
      <c r="C74" s="24"/>
      <c r="D74" s="24"/>
      <c r="E74" s="24"/>
      <c r="F74" s="24"/>
      <c r="G74" s="24"/>
      <c r="H74" s="24"/>
    </row>
    <row r="75" spans="2:8" x14ac:dyDescent="0.2">
      <c r="B75" s="24"/>
      <c r="C75" s="24"/>
      <c r="D75" s="24"/>
      <c r="E75" s="24"/>
      <c r="F75" s="24"/>
      <c r="G75" s="24"/>
      <c r="H75" s="24"/>
    </row>
    <row r="76" spans="2:8" x14ac:dyDescent="0.2">
      <c r="B76" s="24"/>
      <c r="C76" s="24"/>
      <c r="D76" s="24"/>
      <c r="E76" s="24"/>
      <c r="F76" s="24"/>
      <c r="G76" s="24"/>
      <c r="H76" s="24"/>
    </row>
    <row r="77" spans="2:8" x14ac:dyDescent="0.2">
      <c r="B77" s="24"/>
      <c r="C77" s="24"/>
      <c r="D77" s="24"/>
      <c r="E77" s="24"/>
      <c r="F77" s="24"/>
      <c r="G77" s="24"/>
      <c r="H77" s="24"/>
    </row>
    <row r="78" spans="2:8" x14ac:dyDescent="0.2">
      <c r="B78" s="24"/>
      <c r="C78" s="24"/>
      <c r="D78" s="24"/>
      <c r="E78" s="24"/>
      <c r="F78" s="24"/>
      <c r="G78" s="24"/>
      <c r="H78" s="24"/>
    </row>
    <row r="79" spans="2:8" x14ac:dyDescent="0.2">
      <c r="B79" s="24"/>
      <c r="C79" s="24"/>
      <c r="D79" s="24"/>
      <c r="E79" s="24"/>
      <c r="F79" s="24"/>
      <c r="G79" s="24"/>
      <c r="H79" s="24"/>
    </row>
    <row r="80" spans="2:8" x14ac:dyDescent="0.2">
      <c r="B80" s="24"/>
      <c r="C80" s="24"/>
      <c r="D80" s="24"/>
      <c r="E80" s="24"/>
      <c r="F80" s="24"/>
      <c r="G80" s="24"/>
      <c r="H80" s="24"/>
    </row>
  </sheetData>
  <pageMargins left="0.7" right="0.7" top="0.75" bottom="0.75" header="0.3" footer="0.3"/>
  <pageSetup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66"/>
  </sheetPr>
  <dimension ref="A1:AB80"/>
  <sheetViews>
    <sheetView zoomScale="85" zoomScaleNormal="85" workbookViewId="0">
      <pane ySplit="26" topLeftCell="A27" activePane="bottomLeft" state="frozen"/>
      <selection activeCell="L36" sqref="L36"/>
      <selection pane="bottomLeft" activeCell="A26" sqref="A26"/>
    </sheetView>
  </sheetViews>
  <sheetFormatPr defaultRowHeight="12.75" x14ac:dyDescent="0.2"/>
  <cols>
    <col min="1" max="1" width="24.28515625" customWidth="1"/>
    <col min="2" max="2" width="12.28515625" bestFit="1" customWidth="1"/>
    <col min="3" max="5" width="12.28515625" customWidth="1"/>
    <col min="7" max="7" width="9.85546875" bestFit="1" customWidth="1"/>
    <col min="8" max="8" width="2.140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  <col min="26" max="26" width="13.140625" customWidth="1"/>
    <col min="27" max="27" width="10" customWidth="1"/>
  </cols>
  <sheetData>
    <row r="1" spans="1:28" ht="15.75" x14ac:dyDescent="0.25">
      <c r="A1" s="60" t="str">
        <f>$M$1</f>
        <v>Addison-Rutland SU</v>
      </c>
      <c r="I1" s="63" t="str">
        <f>$T$1</f>
        <v>MUSDs and NMEDs</v>
      </c>
      <c r="M1" s="61" t="s">
        <v>188</v>
      </c>
      <c r="T1" s="61" t="s">
        <v>187</v>
      </c>
    </row>
    <row r="2" spans="1:28" x14ac:dyDescent="0.2">
      <c r="A2" s="62" t="s">
        <v>184</v>
      </c>
      <c r="I2" s="64" t="str">
        <f>$T$2&amp;" "&amp;$U$2</f>
        <v>Recommendation 9</v>
      </c>
      <c r="T2" s="61" t="s">
        <v>169</v>
      </c>
      <c r="U2" s="82">
        <v>9</v>
      </c>
    </row>
    <row r="3" spans="1:28" ht="12" customHeight="1" x14ac:dyDescent="0.25">
      <c r="A3" s="60"/>
    </row>
    <row r="4" spans="1:28" ht="12" customHeight="1" x14ac:dyDescent="0.2">
      <c r="A4" s="67" t="s">
        <v>178</v>
      </c>
    </row>
    <row r="5" spans="1:28" ht="12" customHeight="1" x14ac:dyDescent="0.2">
      <c r="A5" s="67" t="s">
        <v>179</v>
      </c>
    </row>
    <row r="6" spans="1:28" ht="12" customHeight="1" x14ac:dyDescent="0.2">
      <c r="A6" s="66" t="s">
        <v>171</v>
      </c>
    </row>
    <row r="7" spans="1:28" ht="12" customHeight="1" x14ac:dyDescent="0.2">
      <c r="A7" s="67"/>
    </row>
    <row r="8" spans="1:28" x14ac:dyDescent="0.2">
      <c r="M8" s="61" t="s">
        <v>177</v>
      </c>
      <c r="Z8" s="49" t="s">
        <v>166</v>
      </c>
      <c r="AA8" s="59" t="s">
        <v>167</v>
      </c>
    </row>
    <row r="9" spans="1:28" x14ac:dyDescent="0.2">
      <c r="T9" t="s">
        <v>2</v>
      </c>
      <c r="U9" t="s">
        <v>1</v>
      </c>
      <c r="V9" t="s">
        <v>6</v>
      </c>
      <c r="W9" s="55" t="s">
        <v>3</v>
      </c>
      <c r="X9" t="s">
        <v>4</v>
      </c>
      <c r="Y9" t="s">
        <v>5</v>
      </c>
      <c r="AB9" s="58"/>
    </row>
    <row r="10" spans="1:28" x14ac:dyDescent="0.2">
      <c r="K10" s="57">
        <v>10</v>
      </c>
      <c r="L10" s="1" t="s">
        <v>7</v>
      </c>
      <c r="M10" s="2" t="s">
        <v>8</v>
      </c>
      <c r="N10" s="3" t="s">
        <v>7</v>
      </c>
      <c r="O10" s="4" t="s">
        <v>8</v>
      </c>
      <c r="P10" s="5" t="s">
        <v>9</v>
      </c>
      <c r="Q10" s="6" t="s">
        <v>10</v>
      </c>
      <c r="R10" s="7">
        <v>4</v>
      </c>
      <c r="S10" s="8"/>
      <c r="T10" s="24">
        <v>0.80089999999999995</v>
      </c>
      <c r="U10" s="24">
        <v>0</v>
      </c>
      <c r="V10" s="24">
        <v>1.4373</v>
      </c>
      <c r="W10" s="56">
        <v>0</v>
      </c>
      <c r="X10" s="24">
        <v>0</v>
      </c>
      <c r="Y10" s="24">
        <v>1.4712000000000001</v>
      </c>
      <c r="Z10" t="str">
        <f>M10</f>
        <v>Benson</v>
      </c>
      <c r="AA10" s="53">
        <f>ROUND(Y10/V10-1,4)</f>
        <v>2.3599999999999999E-2</v>
      </c>
      <c r="AB10" s="58"/>
    </row>
    <row r="11" spans="1:28" x14ac:dyDescent="0.2">
      <c r="K11" s="57">
        <f>K10+1</f>
        <v>11</v>
      </c>
      <c r="L11" s="1" t="s">
        <v>11</v>
      </c>
      <c r="M11" s="2" t="s">
        <v>12</v>
      </c>
      <c r="N11" s="25" t="s">
        <v>11</v>
      </c>
      <c r="O11" s="4" t="s">
        <v>12</v>
      </c>
      <c r="P11" s="26" t="s">
        <v>13</v>
      </c>
      <c r="Q11" s="6" t="s">
        <v>10</v>
      </c>
      <c r="R11" s="7">
        <v>4</v>
      </c>
      <c r="S11" s="8"/>
      <c r="T11" s="24">
        <v>0</v>
      </c>
      <c r="U11" s="24">
        <v>0</v>
      </c>
      <c r="V11" s="24">
        <v>1.5385</v>
      </c>
      <c r="W11" s="56">
        <v>0</v>
      </c>
      <c r="X11" s="24">
        <v>0</v>
      </c>
      <c r="Y11" s="24">
        <v>1.4712000000000001</v>
      </c>
      <c r="Z11" t="str">
        <f t="shared" ref="Z11:Z15" si="0">M11</f>
        <v>Castleton</v>
      </c>
      <c r="AA11" s="53">
        <f t="shared" ref="AA11:AA15" si="1">ROUND(Y11/V11-1,4)</f>
        <v>-4.3700000000000003E-2</v>
      </c>
      <c r="AB11" s="58"/>
    </row>
    <row r="12" spans="1:28" x14ac:dyDescent="0.2">
      <c r="K12" s="57">
        <f t="shared" ref="K12:K24" si="2">K11+1</f>
        <v>12</v>
      </c>
      <c r="L12" s="1" t="s">
        <v>14</v>
      </c>
      <c r="M12" s="2" t="s">
        <v>15</v>
      </c>
      <c r="N12" s="3" t="s">
        <v>14</v>
      </c>
      <c r="O12" s="4" t="s">
        <v>15</v>
      </c>
      <c r="P12" s="5" t="s">
        <v>16</v>
      </c>
      <c r="Q12" s="6" t="s">
        <v>10</v>
      </c>
      <c r="R12" s="7">
        <v>4</v>
      </c>
      <c r="S12" s="8"/>
      <c r="T12" s="24">
        <v>0.92220000000000002</v>
      </c>
      <c r="U12" s="24">
        <v>0</v>
      </c>
      <c r="V12" s="24">
        <v>1.4490000000000001</v>
      </c>
      <c r="W12" s="56">
        <v>0</v>
      </c>
      <c r="X12" s="24">
        <v>0</v>
      </c>
      <c r="Y12" s="24">
        <v>1.4712000000000001</v>
      </c>
      <c r="Z12" t="str">
        <f t="shared" si="0"/>
        <v>Fair Haven</v>
      </c>
      <c r="AA12" s="53">
        <f t="shared" si="1"/>
        <v>1.5299999999999999E-2</v>
      </c>
      <c r="AB12" s="58"/>
    </row>
    <row r="13" spans="1:28" x14ac:dyDescent="0.2">
      <c r="K13" s="57">
        <f t="shared" si="2"/>
        <v>13</v>
      </c>
      <c r="L13" s="1" t="s">
        <v>17</v>
      </c>
      <c r="M13" s="2" t="s">
        <v>18</v>
      </c>
      <c r="N13" s="3" t="s">
        <v>17</v>
      </c>
      <c r="O13" s="4" t="s">
        <v>18</v>
      </c>
      <c r="P13" s="5" t="s">
        <v>19</v>
      </c>
      <c r="Q13" s="6" t="s">
        <v>10</v>
      </c>
      <c r="R13" s="7">
        <v>4</v>
      </c>
      <c r="S13" s="8"/>
      <c r="T13" s="24">
        <v>0.60140000000000005</v>
      </c>
      <c r="U13" s="24">
        <v>0</v>
      </c>
      <c r="V13" s="24">
        <v>1.5773999999999999</v>
      </c>
      <c r="W13" s="56">
        <v>0</v>
      </c>
      <c r="X13" s="24">
        <v>0</v>
      </c>
      <c r="Y13" s="24">
        <v>1.4712000000000001</v>
      </c>
      <c r="Z13" t="str">
        <f t="shared" si="0"/>
        <v>Hubbardton</v>
      </c>
      <c r="AA13" s="53">
        <f t="shared" si="1"/>
        <v>-6.7299999999999999E-2</v>
      </c>
      <c r="AB13" s="58"/>
    </row>
    <row r="14" spans="1:28" x14ac:dyDescent="0.2">
      <c r="K14" s="57">
        <f t="shared" si="2"/>
        <v>14</v>
      </c>
      <c r="L14" s="1" t="s">
        <v>20</v>
      </c>
      <c r="M14" s="2" t="s">
        <v>21</v>
      </c>
      <c r="N14" s="3" t="s">
        <v>20</v>
      </c>
      <c r="O14" s="4" t="s">
        <v>21</v>
      </c>
      <c r="P14" s="5" t="s">
        <v>22</v>
      </c>
      <c r="Q14" s="6" t="s">
        <v>23</v>
      </c>
      <c r="R14" s="7">
        <v>4</v>
      </c>
      <c r="S14" s="8"/>
      <c r="T14" s="24">
        <v>0.88739999999999997</v>
      </c>
      <c r="U14" s="24">
        <v>0</v>
      </c>
      <c r="V14" s="24">
        <v>1.3902999999999999</v>
      </c>
      <c r="W14" s="56">
        <v>0</v>
      </c>
      <c r="X14" s="24">
        <v>0</v>
      </c>
      <c r="Y14" s="24">
        <v>1.4712000000000001</v>
      </c>
      <c r="Z14" t="str">
        <f t="shared" si="0"/>
        <v>Orwell</v>
      </c>
      <c r="AA14" s="53">
        <f t="shared" si="1"/>
        <v>5.8200000000000002E-2</v>
      </c>
      <c r="AB14" s="58"/>
    </row>
    <row r="15" spans="1:28" x14ac:dyDescent="0.2">
      <c r="K15" s="57">
        <f t="shared" si="2"/>
        <v>15</v>
      </c>
      <c r="L15" s="1" t="s">
        <v>24</v>
      </c>
      <c r="M15" s="2" t="s">
        <v>25</v>
      </c>
      <c r="N15" s="3" t="s">
        <v>24</v>
      </c>
      <c r="O15" s="4" t="s">
        <v>25</v>
      </c>
      <c r="P15" s="5" t="s">
        <v>26</v>
      </c>
      <c r="Q15" s="6" t="s">
        <v>10</v>
      </c>
      <c r="R15" s="7">
        <v>4</v>
      </c>
      <c r="S15" s="8"/>
      <c r="T15" s="24">
        <v>0.86170000000000002</v>
      </c>
      <c r="U15" s="24">
        <v>0</v>
      </c>
      <c r="V15" s="24">
        <v>1.2553000000000001</v>
      </c>
      <c r="W15" s="56">
        <v>0</v>
      </c>
      <c r="X15" s="24">
        <v>0</v>
      </c>
      <c r="Y15" s="24">
        <v>1.4712000000000001</v>
      </c>
      <c r="Z15" t="str">
        <f t="shared" si="0"/>
        <v>West Haven</v>
      </c>
      <c r="AA15" s="53">
        <f t="shared" si="1"/>
        <v>0.17199999999999999</v>
      </c>
    </row>
    <row r="16" spans="1:28" x14ac:dyDescent="0.2">
      <c r="K16" s="57">
        <f t="shared" si="2"/>
        <v>16</v>
      </c>
      <c r="L16" s="9" t="s">
        <v>7</v>
      </c>
      <c r="M16" s="10" t="s">
        <v>8</v>
      </c>
      <c r="N16" s="11" t="s">
        <v>27</v>
      </c>
      <c r="O16" s="12" t="s">
        <v>28</v>
      </c>
      <c r="P16" s="13" t="s">
        <v>29</v>
      </c>
      <c r="Q16" s="14" t="s">
        <v>10</v>
      </c>
      <c r="R16" s="15">
        <v>4</v>
      </c>
      <c r="S16" s="16"/>
      <c r="T16" s="24">
        <v>0.62719999999999998</v>
      </c>
      <c r="U16" s="24">
        <v>9.1999999999999998E-3</v>
      </c>
      <c r="V16" s="24">
        <v>0</v>
      </c>
      <c r="W16" s="56">
        <v>1.464</v>
      </c>
      <c r="X16" s="24">
        <v>7.1999999999999998E-3</v>
      </c>
      <c r="Y16" s="24">
        <v>0</v>
      </c>
    </row>
    <row r="17" spans="1:25" x14ac:dyDescent="0.2">
      <c r="K17" s="57">
        <f t="shared" si="2"/>
        <v>17</v>
      </c>
      <c r="L17" s="9" t="s">
        <v>11</v>
      </c>
      <c r="M17" s="10" t="s">
        <v>12</v>
      </c>
      <c r="N17" s="11" t="s">
        <v>27</v>
      </c>
      <c r="O17" s="12" t="s">
        <v>28</v>
      </c>
      <c r="P17" s="13" t="s">
        <v>30</v>
      </c>
      <c r="Q17" s="14" t="s">
        <v>10</v>
      </c>
      <c r="R17" s="15">
        <v>4</v>
      </c>
      <c r="S17" s="16"/>
      <c r="T17" s="24">
        <v>0.49059999999999998</v>
      </c>
      <c r="U17" s="24">
        <v>7.1999999999999998E-3</v>
      </c>
      <c r="V17" s="24">
        <v>0</v>
      </c>
      <c r="W17" s="56">
        <v>1.464</v>
      </c>
      <c r="X17" s="24">
        <v>7.1999999999999998E-3</v>
      </c>
      <c r="Y17" s="24">
        <v>0</v>
      </c>
    </row>
    <row r="18" spans="1:25" x14ac:dyDescent="0.2">
      <c r="K18" s="57">
        <f t="shared" si="2"/>
        <v>18</v>
      </c>
      <c r="L18" s="9" t="s">
        <v>14</v>
      </c>
      <c r="M18" s="10" t="s">
        <v>15</v>
      </c>
      <c r="N18" s="11" t="s">
        <v>27</v>
      </c>
      <c r="O18" s="12" t="s">
        <v>28</v>
      </c>
      <c r="P18" s="13" t="s">
        <v>31</v>
      </c>
      <c r="Q18" s="14" t="s">
        <v>10</v>
      </c>
      <c r="R18" s="15">
        <v>4</v>
      </c>
      <c r="S18" s="16"/>
      <c r="T18" s="24">
        <v>0.51919999999999999</v>
      </c>
      <c r="U18" s="24">
        <v>7.6E-3</v>
      </c>
      <c r="V18" s="24">
        <v>0</v>
      </c>
      <c r="W18" s="56">
        <v>1.464</v>
      </c>
      <c r="X18" s="24">
        <v>7.1999999999999998E-3</v>
      </c>
      <c r="Y18" s="24">
        <v>0</v>
      </c>
    </row>
    <row r="19" spans="1:25" x14ac:dyDescent="0.2">
      <c r="K19" s="57">
        <f t="shared" si="2"/>
        <v>19</v>
      </c>
      <c r="L19" s="9" t="s">
        <v>20</v>
      </c>
      <c r="M19" s="10" t="s">
        <v>21</v>
      </c>
      <c r="N19" s="11" t="s">
        <v>27</v>
      </c>
      <c r="O19" s="12" t="s">
        <v>28</v>
      </c>
      <c r="P19" s="13" t="s">
        <v>32</v>
      </c>
      <c r="Q19" s="14" t="s">
        <v>23</v>
      </c>
      <c r="R19" s="15">
        <v>4</v>
      </c>
      <c r="S19" s="16"/>
      <c r="T19" s="24">
        <v>0.49559999999999998</v>
      </c>
      <c r="U19" s="24">
        <v>7.3000000000000001E-3</v>
      </c>
      <c r="V19" s="24">
        <v>0</v>
      </c>
      <c r="W19" s="56">
        <v>1.464</v>
      </c>
      <c r="X19" s="24">
        <v>7.1999999999999998E-3</v>
      </c>
      <c r="Y19" s="24">
        <v>0</v>
      </c>
    </row>
    <row r="20" spans="1:25" x14ac:dyDescent="0.2">
      <c r="K20" s="57">
        <f t="shared" si="2"/>
        <v>20</v>
      </c>
      <c r="L20" s="9" t="s">
        <v>24</v>
      </c>
      <c r="M20" s="10" t="s">
        <v>25</v>
      </c>
      <c r="N20" s="11" t="s">
        <v>27</v>
      </c>
      <c r="O20" s="12" t="s">
        <v>28</v>
      </c>
      <c r="P20" s="13" t="s">
        <v>33</v>
      </c>
      <c r="Q20" s="14" t="s">
        <v>10</v>
      </c>
      <c r="R20" s="15">
        <v>4</v>
      </c>
      <c r="S20" s="16"/>
      <c r="T20" s="24">
        <v>0.38790000000000002</v>
      </c>
      <c r="U20" s="24">
        <v>5.7000000000000002E-3</v>
      </c>
      <c r="V20" s="24">
        <v>0</v>
      </c>
      <c r="W20" s="56">
        <v>1.464</v>
      </c>
      <c r="X20" s="24">
        <v>7.1999999999999998E-3</v>
      </c>
      <c r="Y20" s="24">
        <v>0</v>
      </c>
    </row>
    <row r="21" spans="1:25" x14ac:dyDescent="0.2">
      <c r="K21" s="57">
        <f t="shared" si="2"/>
        <v>21</v>
      </c>
      <c r="L21" s="17" t="s">
        <v>27</v>
      </c>
      <c r="M21" s="18" t="s">
        <v>34</v>
      </c>
      <c r="N21" s="19" t="s">
        <v>27</v>
      </c>
      <c r="O21" s="20" t="s">
        <v>34</v>
      </c>
      <c r="P21" s="21" t="s">
        <v>35</v>
      </c>
      <c r="Q21" s="22" t="s">
        <v>10</v>
      </c>
      <c r="R21" s="23">
        <v>4</v>
      </c>
      <c r="S21" s="16"/>
      <c r="T21" s="24">
        <v>0</v>
      </c>
      <c r="U21" s="24">
        <v>0</v>
      </c>
      <c r="V21" s="24">
        <v>0</v>
      </c>
      <c r="W21" s="56">
        <v>0</v>
      </c>
      <c r="X21" s="24">
        <v>0</v>
      </c>
      <c r="Y21" s="24">
        <v>0</v>
      </c>
    </row>
    <row r="22" spans="1:25" x14ac:dyDescent="0.2">
      <c r="K22" s="57">
        <f t="shared" si="2"/>
        <v>22</v>
      </c>
      <c r="L22" s="9" t="s">
        <v>11</v>
      </c>
      <c r="M22" s="10" t="s">
        <v>12</v>
      </c>
      <c r="N22" s="11" t="s">
        <v>36</v>
      </c>
      <c r="O22" s="12" t="s">
        <v>37</v>
      </c>
      <c r="P22" s="13" t="s">
        <v>38</v>
      </c>
      <c r="Q22" s="14" t="s">
        <v>10</v>
      </c>
      <c r="R22" s="15">
        <v>4</v>
      </c>
      <c r="S22" s="16"/>
      <c r="T22" s="24">
        <v>1.0407999999999999</v>
      </c>
      <c r="U22" s="24">
        <v>0</v>
      </c>
      <c r="V22" s="24">
        <v>0</v>
      </c>
      <c r="W22" s="56">
        <v>0</v>
      </c>
      <c r="X22" s="24">
        <v>0</v>
      </c>
      <c r="Y22" s="24">
        <v>0</v>
      </c>
    </row>
    <row r="23" spans="1:25" x14ac:dyDescent="0.2">
      <c r="K23" s="57">
        <f t="shared" si="2"/>
        <v>23</v>
      </c>
      <c r="L23" s="9" t="s">
        <v>17</v>
      </c>
      <c r="M23" s="10" t="s">
        <v>18</v>
      </c>
      <c r="N23" s="11" t="s">
        <v>36</v>
      </c>
      <c r="O23" s="12" t="s">
        <v>37</v>
      </c>
      <c r="P23" s="13" t="s">
        <v>39</v>
      </c>
      <c r="Q23" s="14" t="s">
        <v>10</v>
      </c>
      <c r="R23" s="15">
        <v>4</v>
      </c>
      <c r="S23" s="16"/>
      <c r="T23" s="24">
        <v>0.97599999999999998</v>
      </c>
      <c r="U23" s="24">
        <v>0</v>
      </c>
      <c r="V23" s="24">
        <v>0</v>
      </c>
      <c r="W23" s="56">
        <v>1.464</v>
      </c>
      <c r="X23" s="24">
        <v>7.1999999999999998E-3</v>
      </c>
      <c r="Y23" s="24">
        <v>0</v>
      </c>
    </row>
    <row r="24" spans="1:25" x14ac:dyDescent="0.2">
      <c r="K24" s="57">
        <f t="shared" si="2"/>
        <v>24</v>
      </c>
      <c r="L24" s="27" t="s">
        <v>36</v>
      </c>
      <c r="M24" s="28" t="s">
        <v>40</v>
      </c>
      <c r="N24" s="29" t="s">
        <v>36</v>
      </c>
      <c r="O24" s="30" t="s">
        <v>40</v>
      </c>
      <c r="P24" s="31" t="s">
        <v>41</v>
      </c>
      <c r="Q24" s="32" t="s">
        <v>10</v>
      </c>
      <c r="R24" s="33">
        <v>4</v>
      </c>
      <c r="S24" s="16"/>
      <c r="T24" s="24">
        <v>0</v>
      </c>
      <c r="U24" s="24">
        <v>0</v>
      </c>
      <c r="V24" s="24">
        <v>0</v>
      </c>
      <c r="W24" s="56">
        <v>0</v>
      </c>
      <c r="X24" s="24">
        <v>0</v>
      </c>
      <c r="Y24" s="24">
        <v>0</v>
      </c>
    </row>
    <row r="25" spans="1:25" x14ac:dyDescent="0.2">
      <c r="C25" s="48"/>
      <c r="F25" s="48"/>
    </row>
    <row r="26" spans="1:25" x14ac:dyDescent="0.2">
      <c r="A26" t="s">
        <v>195</v>
      </c>
    </row>
    <row r="27" spans="1:25" x14ac:dyDescent="0.2">
      <c r="A27" s="48" t="s">
        <v>172</v>
      </c>
      <c r="B27" s="48" t="s">
        <v>173</v>
      </c>
      <c r="C27" s="48" t="s">
        <v>174</v>
      </c>
      <c r="D27" s="48" t="s">
        <v>168</v>
      </c>
      <c r="E27" s="48" t="s">
        <v>175</v>
      </c>
    </row>
    <row r="28" spans="1:25" x14ac:dyDescent="0.2">
      <c r="A28" s="68" t="str">
        <f t="shared" ref="A28:A33" si="3">M10</f>
        <v>Benson</v>
      </c>
      <c r="B28" s="46">
        <f t="shared" ref="B28:B33" si="4">V10</f>
        <v>1.4373</v>
      </c>
      <c r="C28" s="46">
        <f t="shared" ref="C28:C33" si="5">Y10</f>
        <v>1.4712000000000001</v>
      </c>
      <c r="D28" s="46">
        <f>C28-B28</f>
        <v>3.3900000000000041E-2</v>
      </c>
      <c r="E28" s="80">
        <f>ROUND(C28/B28-1,4)</f>
        <v>2.3599999999999999E-2</v>
      </c>
    </row>
    <row r="29" spans="1:25" x14ac:dyDescent="0.2">
      <c r="A29" s="68" t="str">
        <f t="shared" si="3"/>
        <v>Castleton</v>
      </c>
      <c r="B29" s="46">
        <f t="shared" si="4"/>
        <v>1.5385</v>
      </c>
      <c r="C29" s="46">
        <f t="shared" si="5"/>
        <v>1.4712000000000001</v>
      </c>
      <c r="D29" s="46">
        <f t="shared" ref="D29:D33" si="6">C29-B29</f>
        <v>-6.7299999999999915E-2</v>
      </c>
      <c r="E29" s="80">
        <f t="shared" ref="E29:E33" si="7">ROUND(C29/B29-1,4)</f>
        <v>-4.3700000000000003E-2</v>
      </c>
    </row>
    <row r="30" spans="1:25" x14ac:dyDescent="0.2">
      <c r="A30" s="68" t="str">
        <f t="shared" si="3"/>
        <v>Fair Haven</v>
      </c>
      <c r="B30" s="46">
        <f t="shared" si="4"/>
        <v>1.4490000000000001</v>
      </c>
      <c r="C30" s="46">
        <f t="shared" si="5"/>
        <v>1.4712000000000001</v>
      </c>
      <c r="D30" s="46">
        <f t="shared" si="6"/>
        <v>2.2199999999999998E-2</v>
      </c>
      <c r="E30" s="80">
        <f t="shared" si="7"/>
        <v>1.5299999999999999E-2</v>
      </c>
    </row>
    <row r="31" spans="1:25" x14ac:dyDescent="0.2">
      <c r="A31" s="68" t="str">
        <f t="shared" si="3"/>
        <v>Hubbardton</v>
      </c>
      <c r="B31" s="46">
        <f t="shared" si="4"/>
        <v>1.5773999999999999</v>
      </c>
      <c r="C31" s="46">
        <f t="shared" si="5"/>
        <v>1.4712000000000001</v>
      </c>
      <c r="D31" s="46">
        <f t="shared" si="6"/>
        <v>-0.10619999999999985</v>
      </c>
      <c r="E31" s="80">
        <f t="shared" si="7"/>
        <v>-6.7299999999999999E-2</v>
      </c>
    </row>
    <row r="32" spans="1:25" x14ac:dyDescent="0.2">
      <c r="A32" s="68" t="str">
        <f t="shared" si="3"/>
        <v>Orwell</v>
      </c>
      <c r="B32" s="46">
        <f t="shared" si="4"/>
        <v>1.3902999999999999</v>
      </c>
      <c r="C32" s="46">
        <f t="shared" si="5"/>
        <v>1.4712000000000001</v>
      </c>
      <c r="D32" s="46">
        <f t="shared" si="6"/>
        <v>8.0900000000000194E-2</v>
      </c>
      <c r="E32" s="80">
        <f t="shared" si="7"/>
        <v>5.8200000000000002E-2</v>
      </c>
    </row>
    <row r="33" spans="1:9" x14ac:dyDescent="0.2">
      <c r="A33" s="68" t="str">
        <f t="shared" si="3"/>
        <v>West Haven</v>
      </c>
      <c r="B33" s="46">
        <f t="shared" si="4"/>
        <v>1.2553000000000001</v>
      </c>
      <c r="C33" s="46">
        <f t="shared" si="5"/>
        <v>1.4712000000000001</v>
      </c>
      <c r="D33" s="46">
        <f t="shared" si="6"/>
        <v>0.21589999999999998</v>
      </c>
      <c r="E33" s="80">
        <f t="shared" si="7"/>
        <v>0.17199999999999999</v>
      </c>
    </row>
    <row r="35" spans="1:9" x14ac:dyDescent="0.2">
      <c r="C35" s="48" t="s">
        <v>191</v>
      </c>
      <c r="D35" s="49"/>
      <c r="E35" s="50"/>
      <c r="F35" s="48" t="s">
        <v>170</v>
      </c>
    </row>
    <row r="36" spans="1:9" x14ac:dyDescent="0.2">
      <c r="B36" s="69" t="s">
        <v>163</v>
      </c>
      <c r="C36" s="69" t="s">
        <v>164</v>
      </c>
      <c r="D36" s="70" t="s">
        <v>165</v>
      </c>
      <c r="E36" s="65" t="s">
        <v>163</v>
      </c>
      <c r="F36" s="69" t="s">
        <v>164</v>
      </c>
      <c r="G36" s="69" t="s">
        <v>165</v>
      </c>
      <c r="H36" s="71"/>
      <c r="I36" s="65" t="s">
        <v>168</v>
      </c>
    </row>
    <row r="37" spans="1:9" x14ac:dyDescent="0.2">
      <c r="A37" t="str">
        <f>M10&amp;" SD"</f>
        <v>Benson SD</v>
      </c>
      <c r="B37" s="46">
        <f>T10</f>
        <v>0.80089999999999995</v>
      </c>
      <c r="C37" s="46">
        <f>U10</f>
        <v>0</v>
      </c>
      <c r="D37" s="73">
        <f>B37+C37</f>
        <v>0.80089999999999995</v>
      </c>
      <c r="E37" s="51">
        <f>W10</f>
        <v>0</v>
      </c>
      <c r="F37" s="46">
        <f>X10</f>
        <v>0</v>
      </c>
      <c r="G37" s="73">
        <f>E37+F37</f>
        <v>0</v>
      </c>
      <c r="H37" s="24"/>
      <c r="I37" s="79">
        <f>G39-D39</f>
        <v>3.3900000000000041E-2</v>
      </c>
    </row>
    <row r="38" spans="1:9" ht="15" x14ac:dyDescent="0.35">
      <c r="A38" t="str">
        <f>M$21</f>
        <v>Fair Haven UHSD</v>
      </c>
      <c r="B38" s="47">
        <f>T16</f>
        <v>0.62719999999999998</v>
      </c>
      <c r="C38" s="47">
        <f>U16</f>
        <v>9.1999999999999998E-3</v>
      </c>
      <c r="D38" s="74">
        <f t="shared" ref="D38" si="8">V16</f>
        <v>0</v>
      </c>
      <c r="E38" s="52">
        <f>W16</f>
        <v>1.464</v>
      </c>
      <c r="F38" s="47">
        <f>X16</f>
        <v>7.1999999999999998E-3</v>
      </c>
      <c r="G38" s="74">
        <f>E38+F38</f>
        <v>1.4712000000000001</v>
      </c>
      <c r="H38" s="24"/>
      <c r="I38" s="81">
        <f>ROUND(G39/D39-1,4)</f>
        <v>2.3599999999999999E-2</v>
      </c>
    </row>
    <row r="39" spans="1:9" x14ac:dyDescent="0.2">
      <c r="A39" s="54" t="s">
        <v>176</v>
      </c>
      <c r="B39" s="46">
        <f>B37+B38</f>
        <v>1.4280999999999999</v>
      </c>
      <c r="C39" s="46">
        <f>C37+C38</f>
        <v>9.1999999999999998E-3</v>
      </c>
      <c r="D39" s="73">
        <f>V10</f>
        <v>1.4373</v>
      </c>
      <c r="E39" s="51">
        <f>E37+E38</f>
        <v>1.464</v>
      </c>
      <c r="F39" s="46">
        <f>F37+F38</f>
        <v>7.1999999999999998E-3</v>
      </c>
      <c r="G39" s="75">
        <f>Y10</f>
        <v>1.4712000000000001</v>
      </c>
      <c r="H39" s="24"/>
    </row>
    <row r="40" spans="1:9" x14ac:dyDescent="0.2">
      <c r="B40" s="46"/>
      <c r="C40" s="46"/>
      <c r="D40" s="46"/>
      <c r="E40" s="46"/>
      <c r="F40" s="46"/>
      <c r="G40" s="46"/>
      <c r="H40" s="24"/>
    </row>
    <row r="41" spans="1:9" x14ac:dyDescent="0.2">
      <c r="B41" s="76" t="s">
        <v>163</v>
      </c>
      <c r="C41" s="76" t="s">
        <v>164</v>
      </c>
      <c r="D41" s="76" t="s">
        <v>165</v>
      </c>
      <c r="E41" s="77" t="s">
        <v>163</v>
      </c>
      <c r="F41" s="76" t="s">
        <v>164</v>
      </c>
      <c r="G41" s="76" t="s">
        <v>165</v>
      </c>
      <c r="H41" s="72"/>
      <c r="I41" s="65" t="s">
        <v>168</v>
      </c>
    </row>
    <row r="42" spans="1:9" x14ac:dyDescent="0.2">
      <c r="A42" t="str">
        <f>M11&amp;" SD"</f>
        <v>Castleton SD</v>
      </c>
      <c r="B42" s="46">
        <f t="shared" ref="B42:F42" si="9">T11</f>
        <v>0</v>
      </c>
      <c r="C42" s="46">
        <f t="shared" si="9"/>
        <v>0</v>
      </c>
      <c r="D42" s="78">
        <f>B42+C42</f>
        <v>0</v>
      </c>
      <c r="E42" s="51">
        <f t="shared" si="9"/>
        <v>0</v>
      </c>
      <c r="F42" s="46">
        <f t="shared" si="9"/>
        <v>0</v>
      </c>
      <c r="G42" s="78">
        <f>E42+F42</f>
        <v>0</v>
      </c>
      <c r="H42" s="24"/>
      <c r="I42" s="51">
        <f>G44-D44</f>
        <v>-6.7299999999999915E-2</v>
      </c>
    </row>
    <row r="43" spans="1:9" ht="15" x14ac:dyDescent="0.35">
      <c r="A43" t="str">
        <f>M$21&amp;" &amp; CHUESD"</f>
        <v>Fair Haven UHSD &amp; CHUESD</v>
      </c>
      <c r="B43" s="47">
        <f>T17+T22</f>
        <v>1.5313999999999999</v>
      </c>
      <c r="C43" s="47">
        <f>U17+U22</f>
        <v>7.1999999999999998E-3</v>
      </c>
      <c r="D43" s="74">
        <f>B43+C43</f>
        <v>1.5386</v>
      </c>
      <c r="E43" s="52">
        <f t="shared" ref="E43:F43" si="10">W17+W22</f>
        <v>1.464</v>
      </c>
      <c r="F43" s="47">
        <f t="shared" si="10"/>
        <v>7.1999999999999998E-3</v>
      </c>
      <c r="G43" s="74">
        <f>E43+F43</f>
        <v>1.4712000000000001</v>
      </c>
      <c r="H43" s="24"/>
      <c r="I43" s="81">
        <f>ROUND(G44/D44-1,4)</f>
        <v>-4.3700000000000003E-2</v>
      </c>
    </row>
    <row r="44" spans="1:9" x14ac:dyDescent="0.2">
      <c r="A44" s="54" t="s">
        <v>176</v>
      </c>
      <c r="B44" s="46">
        <f>B42+B43</f>
        <v>1.5313999999999999</v>
      </c>
      <c r="C44" s="46">
        <f>C42+C43</f>
        <v>7.1999999999999998E-3</v>
      </c>
      <c r="D44" s="75">
        <f>V11</f>
        <v>1.5385</v>
      </c>
      <c r="E44" s="51">
        <f>E42+E43</f>
        <v>1.464</v>
      </c>
      <c r="F44" s="46">
        <f>F42+F43</f>
        <v>7.1999999999999998E-3</v>
      </c>
      <c r="G44" s="75">
        <f>Y11</f>
        <v>1.4712000000000001</v>
      </c>
      <c r="H44" s="24"/>
    </row>
    <row r="45" spans="1:9" x14ac:dyDescent="0.2">
      <c r="B45" s="46"/>
      <c r="C45" s="46"/>
      <c r="D45" s="46"/>
      <c r="E45" s="46"/>
      <c r="F45" s="46"/>
      <c r="G45" s="46"/>
      <c r="H45" s="24"/>
    </row>
    <row r="46" spans="1:9" x14ac:dyDescent="0.2">
      <c r="B46" s="76" t="s">
        <v>163</v>
      </c>
      <c r="C46" s="76" t="s">
        <v>164</v>
      </c>
      <c r="D46" s="76" t="s">
        <v>165</v>
      </c>
      <c r="E46" s="77" t="s">
        <v>163</v>
      </c>
      <c r="F46" s="76" t="s">
        <v>164</v>
      </c>
      <c r="G46" s="76" t="s">
        <v>165</v>
      </c>
      <c r="H46" s="72"/>
      <c r="I46" s="65" t="s">
        <v>168</v>
      </c>
    </row>
    <row r="47" spans="1:9" x14ac:dyDescent="0.2">
      <c r="A47" t="str">
        <f>M12&amp;" SD"</f>
        <v>Fair Haven SD</v>
      </c>
      <c r="B47" s="46">
        <f t="shared" ref="B47:C47" si="11">T12</f>
        <v>0.92220000000000002</v>
      </c>
      <c r="C47" s="46">
        <f t="shared" si="11"/>
        <v>0</v>
      </c>
      <c r="D47" s="73">
        <f>B47+C47</f>
        <v>0.92220000000000002</v>
      </c>
      <c r="E47" s="51">
        <f t="shared" ref="E47" si="12">W12</f>
        <v>0</v>
      </c>
      <c r="F47" s="46">
        <f t="shared" ref="F47" si="13">X12</f>
        <v>0</v>
      </c>
      <c r="G47" s="73">
        <f>E47+F47</f>
        <v>0</v>
      </c>
      <c r="H47" s="24"/>
      <c r="I47" s="51">
        <f>G49-D49</f>
        <v>2.2199999999999998E-2</v>
      </c>
    </row>
    <row r="48" spans="1:9" ht="15" x14ac:dyDescent="0.35">
      <c r="A48" t="str">
        <f>M$21</f>
        <v>Fair Haven UHSD</v>
      </c>
      <c r="B48" s="47">
        <f>T18</f>
        <v>0.51919999999999999</v>
      </c>
      <c r="C48" s="47">
        <f>U18</f>
        <v>7.6E-3</v>
      </c>
      <c r="D48" s="74">
        <f>B48+C48</f>
        <v>0.52680000000000005</v>
      </c>
      <c r="E48" s="52">
        <f>W18</f>
        <v>1.464</v>
      </c>
      <c r="F48" s="47">
        <f>X18</f>
        <v>7.1999999999999998E-3</v>
      </c>
      <c r="G48" s="74">
        <f>E48+F48</f>
        <v>1.4712000000000001</v>
      </c>
      <c r="H48" s="24"/>
      <c r="I48" s="81">
        <f>ROUND(G49/D49-1,4)</f>
        <v>1.5299999999999999E-2</v>
      </c>
    </row>
    <row r="49" spans="1:9" x14ac:dyDescent="0.2">
      <c r="A49" s="54" t="s">
        <v>176</v>
      </c>
      <c r="B49" s="46">
        <f>B47+B48</f>
        <v>1.4414</v>
      </c>
      <c r="C49" s="46">
        <f>C47+C48</f>
        <v>7.6E-3</v>
      </c>
      <c r="D49" s="75">
        <f>V12</f>
        <v>1.4490000000000001</v>
      </c>
      <c r="E49" s="51">
        <f>E47+E48</f>
        <v>1.464</v>
      </c>
      <c r="F49" s="46">
        <f>F47+F48</f>
        <v>7.1999999999999998E-3</v>
      </c>
      <c r="G49" s="75">
        <f>Y12</f>
        <v>1.4712000000000001</v>
      </c>
      <c r="H49" s="24"/>
    </row>
    <row r="50" spans="1:9" x14ac:dyDescent="0.2">
      <c r="B50" s="46"/>
      <c r="C50" s="46"/>
      <c r="D50" s="46"/>
      <c r="E50" s="46"/>
      <c r="F50" s="46"/>
      <c r="G50" s="46"/>
      <c r="H50" s="24"/>
    </row>
    <row r="51" spans="1:9" x14ac:dyDescent="0.2">
      <c r="B51" s="76" t="s">
        <v>163</v>
      </c>
      <c r="C51" s="76" t="s">
        <v>164</v>
      </c>
      <c r="D51" s="76" t="s">
        <v>165</v>
      </c>
      <c r="E51" s="77" t="s">
        <v>163</v>
      </c>
      <c r="F51" s="76" t="s">
        <v>164</v>
      </c>
      <c r="G51" s="76" t="s">
        <v>165</v>
      </c>
      <c r="H51" s="72"/>
      <c r="I51" s="65" t="s">
        <v>168</v>
      </c>
    </row>
    <row r="52" spans="1:9" x14ac:dyDescent="0.2">
      <c r="A52" t="str">
        <f>M13&amp;" SD"</f>
        <v>Hubbardton SD</v>
      </c>
      <c r="B52" s="46">
        <f t="shared" ref="B52:C52" si="14">T13</f>
        <v>0.60140000000000005</v>
      </c>
      <c r="C52" s="46">
        <f t="shared" si="14"/>
        <v>0</v>
      </c>
      <c r="D52" s="73">
        <f>B52+C52</f>
        <v>0.60140000000000005</v>
      </c>
      <c r="E52" s="46">
        <f t="shared" ref="E52" si="15">W13</f>
        <v>0</v>
      </c>
      <c r="F52" s="46">
        <f t="shared" ref="F52" si="16">X13</f>
        <v>0</v>
      </c>
      <c r="G52" s="73">
        <f>E52+F52</f>
        <v>0</v>
      </c>
      <c r="H52" s="24"/>
      <c r="I52" s="51">
        <f>G54-D54</f>
        <v>-0.10619999999999985</v>
      </c>
    </row>
    <row r="53" spans="1:9" ht="15" x14ac:dyDescent="0.35">
      <c r="A53" t="str">
        <f>M$21&amp;" &amp; CHUESD"</f>
        <v>Fair Haven UHSD &amp; CHUESD</v>
      </c>
      <c r="B53" s="47">
        <f>T23</f>
        <v>0.97599999999999998</v>
      </c>
      <c r="C53" s="47">
        <f>U23</f>
        <v>0</v>
      </c>
      <c r="D53" s="74">
        <f>B53+C53</f>
        <v>0.97599999999999998</v>
      </c>
      <c r="E53" s="47">
        <f>W23</f>
        <v>1.464</v>
      </c>
      <c r="F53" s="47">
        <f>X23</f>
        <v>7.1999999999999998E-3</v>
      </c>
      <c r="G53" s="74">
        <f>E53+F53</f>
        <v>1.4712000000000001</v>
      </c>
      <c r="H53" s="24"/>
      <c r="I53" s="81">
        <f>ROUND(G54/D54-1,4)</f>
        <v>-6.7299999999999999E-2</v>
      </c>
    </row>
    <row r="54" spans="1:9" x14ac:dyDescent="0.2">
      <c r="A54" s="54" t="s">
        <v>176</v>
      </c>
      <c r="B54" s="46">
        <f>B52+B53</f>
        <v>1.5773999999999999</v>
      </c>
      <c r="C54" s="46">
        <f>C52+C53</f>
        <v>0</v>
      </c>
      <c r="D54" s="75">
        <f>V13</f>
        <v>1.5773999999999999</v>
      </c>
      <c r="E54" s="51">
        <f>E52+E53</f>
        <v>1.464</v>
      </c>
      <c r="F54" s="46">
        <f>F52+F53</f>
        <v>7.1999999999999998E-3</v>
      </c>
      <c r="G54" s="75">
        <f>Y13</f>
        <v>1.4712000000000001</v>
      </c>
      <c r="H54" s="24"/>
      <c r="I54" s="83"/>
    </row>
    <row r="55" spans="1:9" x14ac:dyDescent="0.2">
      <c r="B55" s="46"/>
      <c r="C55" s="46"/>
      <c r="D55" s="46"/>
      <c r="E55" s="46"/>
      <c r="F55" s="46"/>
      <c r="G55" s="46"/>
      <c r="H55" s="24"/>
    </row>
    <row r="56" spans="1:9" x14ac:dyDescent="0.2">
      <c r="B56" s="76" t="s">
        <v>163</v>
      </c>
      <c r="C56" s="76" t="s">
        <v>164</v>
      </c>
      <c r="D56" s="76" t="s">
        <v>165</v>
      </c>
      <c r="E56" s="77" t="s">
        <v>163</v>
      </c>
      <c r="F56" s="76" t="s">
        <v>164</v>
      </c>
      <c r="G56" s="76" t="s">
        <v>165</v>
      </c>
      <c r="H56" s="72"/>
      <c r="I56" s="65" t="s">
        <v>168</v>
      </c>
    </row>
    <row r="57" spans="1:9" x14ac:dyDescent="0.2">
      <c r="A57" t="str">
        <f>M14&amp;" SD"</f>
        <v>Orwell SD</v>
      </c>
      <c r="B57" s="46">
        <f t="shared" ref="B57:C57" si="17">T14</f>
        <v>0.88739999999999997</v>
      </c>
      <c r="C57" s="46">
        <f t="shared" si="17"/>
        <v>0</v>
      </c>
      <c r="D57" s="73">
        <f>B57+C57</f>
        <v>0.88739999999999997</v>
      </c>
      <c r="E57" s="51">
        <f t="shared" ref="E57" si="18">W14</f>
        <v>0</v>
      </c>
      <c r="F57" s="46">
        <f t="shared" ref="F57" si="19">X14</f>
        <v>0</v>
      </c>
      <c r="G57" s="73">
        <f>E57+F57</f>
        <v>0</v>
      </c>
      <c r="H57" s="24"/>
      <c r="I57" s="51">
        <f>G59-D59</f>
        <v>8.0900000000000194E-2</v>
      </c>
    </row>
    <row r="58" spans="1:9" ht="15" x14ac:dyDescent="0.35">
      <c r="A58" t="str">
        <f>M$21</f>
        <v>Fair Haven UHSD</v>
      </c>
      <c r="B58" s="47">
        <f>T19</f>
        <v>0.49559999999999998</v>
      </c>
      <c r="C58" s="47">
        <f>U19</f>
        <v>7.3000000000000001E-3</v>
      </c>
      <c r="D58" s="74">
        <f>B58+C58</f>
        <v>0.50290000000000001</v>
      </c>
      <c r="E58" s="52">
        <f t="shared" ref="E58:F58" si="20">W19</f>
        <v>1.464</v>
      </c>
      <c r="F58" s="47">
        <f t="shared" si="20"/>
        <v>7.1999999999999998E-3</v>
      </c>
      <c r="G58" s="74">
        <f>E58+F58</f>
        <v>1.4712000000000001</v>
      </c>
      <c r="H58" s="24"/>
      <c r="I58" s="81">
        <f>ROUND(G59/D59-1,4)</f>
        <v>5.8200000000000002E-2</v>
      </c>
    </row>
    <row r="59" spans="1:9" x14ac:dyDescent="0.2">
      <c r="A59" s="54" t="s">
        <v>176</v>
      </c>
      <c r="B59" s="46">
        <f>B57+B58</f>
        <v>1.383</v>
      </c>
      <c r="C59" s="46">
        <f>C57+C58</f>
        <v>7.3000000000000001E-3</v>
      </c>
      <c r="D59" s="75">
        <f>V14</f>
        <v>1.3902999999999999</v>
      </c>
      <c r="E59" s="51">
        <f>E57+E58</f>
        <v>1.464</v>
      </c>
      <c r="F59" s="46">
        <f>F57+F58</f>
        <v>7.1999999999999998E-3</v>
      </c>
      <c r="G59" s="75">
        <f>Y14</f>
        <v>1.4712000000000001</v>
      </c>
      <c r="H59" s="24"/>
      <c r="I59" s="83"/>
    </row>
    <row r="60" spans="1:9" x14ac:dyDescent="0.2">
      <c r="B60" s="46"/>
      <c r="C60" s="46"/>
      <c r="D60" s="46"/>
      <c r="E60" s="46"/>
      <c r="F60" s="46"/>
      <c r="G60" s="46"/>
      <c r="H60" s="24"/>
    </row>
    <row r="61" spans="1:9" x14ac:dyDescent="0.2">
      <c r="B61" s="76" t="s">
        <v>163</v>
      </c>
      <c r="C61" s="76" t="s">
        <v>164</v>
      </c>
      <c r="D61" s="76" t="s">
        <v>165</v>
      </c>
      <c r="E61" s="77" t="s">
        <v>163</v>
      </c>
      <c r="F61" s="76" t="s">
        <v>164</v>
      </c>
      <c r="G61" s="76" t="s">
        <v>165</v>
      </c>
      <c r="H61" s="72"/>
      <c r="I61" s="65" t="s">
        <v>168</v>
      </c>
    </row>
    <row r="62" spans="1:9" x14ac:dyDescent="0.2">
      <c r="A62" t="str">
        <f>M15&amp;" SD"</f>
        <v>West Haven SD</v>
      </c>
      <c r="B62" s="46">
        <f>T15</f>
        <v>0.86170000000000002</v>
      </c>
      <c r="C62" s="46">
        <f>U15</f>
        <v>0</v>
      </c>
      <c r="D62" s="73">
        <f>B62+C62</f>
        <v>0.86170000000000002</v>
      </c>
      <c r="E62" s="51">
        <f>W15</f>
        <v>0</v>
      </c>
      <c r="F62" s="46">
        <f>X15</f>
        <v>0</v>
      </c>
      <c r="G62" s="73">
        <f>E62+F62</f>
        <v>0</v>
      </c>
      <c r="H62" s="24"/>
      <c r="I62" s="51">
        <f>G64-D64</f>
        <v>0.21589999999999998</v>
      </c>
    </row>
    <row r="63" spans="1:9" ht="15" x14ac:dyDescent="0.35">
      <c r="A63" t="str">
        <f>M$21</f>
        <v>Fair Haven UHSD</v>
      </c>
      <c r="B63" s="47">
        <f>T20</f>
        <v>0.38790000000000002</v>
      </c>
      <c r="C63" s="47">
        <f>U20</f>
        <v>5.7000000000000002E-3</v>
      </c>
      <c r="D63" s="74">
        <f>B63+C63</f>
        <v>0.39360000000000001</v>
      </c>
      <c r="E63" s="52">
        <f>W20</f>
        <v>1.464</v>
      </c>
      <c r="F63" s="47">
        <f>X20</f>
        <v>7.1999999999999998E-3</v>
      </c>
      <c r="G63" s="74">
        <f>E63+F63</f>
        <v>1.4712000000000001</v>
      </c>
      <c r="H63" s="24"/>
      <c r="I63" s="81">
        <f>ROUND(G64/D64-1,4)</f>
        <v>0.17199999999999999</v>
      </c>
    </row>
    <row r="64" spans="1:9" x14ac:dyDescent="0.2">
      <c r="A64" s="54" t="s">
        <v>176</v>
      </c>
      <c r="B64" s="46">
        <f>B62+B63</f>
        <v>1.2496</v>
      </c>
      <c r="C64" s="46">
        <f>C62+C63</f>
        <v>5.7000000000000002E-3</v>
      </c>
      <c r="D64" s="75">
        <f>V15</f>
        <v>1.2553000000000001</v>
      </c>
      <c r="E64" s="51">
        <f>E62+E63</f>
        <v>1.464</v>
      </c>
      <c r="F64" s="46">
        <f>F62+F63</f>
        <v>7.1999999999999998E-3</v>
      </c>
      <c r="G64" s="75">
        <f>Y15</f>
        <v>1.4712000000000001</v>
      </c>
      <c r="H64" s="24"/>
    </row>
    <row r="65" spans="2:8" x14ac:dyDescent="0.2">
      <c r="B65" s="46"/>
      <c r="C65" s="46"/>
      <c r="D65" s="46"/>
      <c r="E65" s="46"/>
      <c r="F65" s="46"/>
      <c r="G65" s="46"/>
      <c r="H65" s="24"/>
    </row>
    <row r="66" spans="2:8" x14ac:dyDescent="0.2">
      <c r="B66" s="46"/>
      <c r="C66" s="46"/>
      <c r="D66" s="46"/>
      <c r="E66" s="46"/>
      <c r="F66" s="46"/>
      <c r="G66" s="46"/>
      <c r="H66" s="24"/>
    </row>
    <row r="67" spans="2:8" x14ac:dyDescent="0.2">
      <c r="B67" s="46"/>
      <c r="C67" s="46"/>
      <c r="D67" s="46"/>
      <c r="E67" s="46"/>
      <c r="F67" s="46"/>
      <c r="G67" s="46"/>
      <c r="H67" s="24"/>
    </row>
    <row r="68" spans="2:8" x14ac:dyDescent="0.2">
      <c r="B68" s="24"/>
      <c r="C68" s="24"/>
      <c r="D68" s="24"/>
      <c r="E68" s="24"/>
      <c r="F68" s="24"/>
      <c r="G68" s="24"/>
      <c r="H68" s="24"/>
    </row>
    <row r="69" spans="2:8" x14ac:dyDescent="0.2">
      <c r="B69" s="24"/>
      <c r="C69" s="24"/>
      <c r="D69" s="24"/>
      <c r="E69" s="24"/>
      <c r="F69" s="24"/>
      <c r="G69" s="24"/>
      <c r="H69" s="24"/>
    </row>
    <row r="70" spans="2:8" x14ac:dyDescent="0.2">
      <c r="B70" s="24"/>
      <c r="C70" s="24"/>
      <c r="D70" s="24"/>
      <c r="E70" s="24"/>
      <c r="F70" s="24"/>
      <c r="G70" s="24"/>
      <c r="H70" s="24"/>
    </row>
    <row r="71" spans="2:8" x14ac:dyDescent="0.2">
      <c r="B71" s="24"/>
      <c r="C71" s="24"/>
      <c r="D71" s="24"/>
      <c r="E71" s="24"/>
      <c r="F71" s="24"/>
      <c r="G71" s="24"/>
      <c r="H71" s="24"/>
    </row>
    <row r="72" spans="2:8" x14ac:dyDescent="0.2">
      <c r="B72" s="24"/>
      <c r="C72" s="24"/>
      <c r="D72" s="24"/>
      <c r="E72" s="24"/>
      <c r="F72" s="24"/>
      <c r="G72" s="24"/>
      <c r="H72" s="24"/>
    </row>
    <row r="73" spans="2:8" x14ac:dyDescent="0.2">
      <c r="B73" s="24"/>
      <c r="C73" s="24"/>
      <c r="D73" s="24"/>
      <c r="E73" s="24"/>
      <c r="F73" s="24"/>
      <c r="G73" s="24"/>
      <c r="H73" s="24"/>
    </row>
    <row r="74" spans="2:8" x14ac:dyDescent="0.2">
      <c r="B74" s="24"/>
      <c r="C74" s="24"/>
      <c r="D74" s="24"/>
      <c r="E74" s="24"/>
      <c r="F74" s="24"/>
      <c r="G74" s="24"/>
      <c r="H74" s="24"/>
    </row>
    <row r="75" spans="2:8" x14ac:dyDescent="0.2">
      <c r="B75" s="24"/>
      <c r="C75" s="24"/>
      <c r="D75" s="24"/>
      <c r="E75" s="24"/>
      <c r="F75" s="24"/>
      <c r="G75" s="24"/>
      <c r="H75" s="24"/>
    </row>
    <row r="76" spans="2:8" x14ac:dyDescent="0.2">
      <c r="B76" s="24"/>
      <c r="C76" s="24"/>
      <c r="D76" s="24"/>
      <c r="E76" s="24"/>
      <c r="F76" s="24"/>
      <c r="G76" s="24"/>
      <c r="H76" s="24"/>
    </row>
    <row r="77" spans="2:8" x14ac:dyDescent="0.2">
      <c r="B77" s="24"/>
      <c r="C77" s="24"/>
      <c r="D77" s="24"/>
      <c r="E77" s="24"/>
      <c r="F77" s="24"/>
      <c r="G77" s="24"/>
      <c r="H77" s="24"/>
    </row>
    <row r="78" spans="2:8" x14ac:dyDescent="0.2">
      <c r="B78" s="24"/>
      <c r="C78" s="24"/>
      <c r="D78" s="24"/>
      <c r="E78" s="24"/>
      <c r="F78" s="24"/>
      <c r="G78" s="24"/>
      <c r="H78" s="24"/>
    </row>
    <row r="79" spans="2:8" x14ac:dyDescent="0.2">
      <c r="B79" s="24"/>
      <c r="C79" s="24"/>
      <c r="D79" s="24"/>
      <c r="E79" s="24"/>
      <c r="F79" s="24"/>
      <c r="G79" s="24"/>
      <c r="H79" s="24"/>
    </row>
    <row r="80" spans="2:8" x14ac:dyDescent="0.2">
      <c r="B80" s="24"/>
      <c r="C80" s="24"/>
      <c r="D80" s="24"/>
      <c r="E80" s="24"/>
      <c r="F80" s="24"/>
      <c r="G80" s="24"/>
      <c r="H80" s="24"/>
    </row>
  </sheetData>
  <pageMargins left="0.7" right="0.7" top="0.75" bottom="0.75" header="0.3" footer="0.3"/>
  <pageSetup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66"/>
  </sheetPr>
  <dimension ref="A1:AB80"/>
  <sheetViews>
    <sheetView tabSelected="1" zoomScale="85" zoomScaleNormal="85" workbookViewId="0">
      <pane ySplit="26" topLeftCell="A27" activePane="bottomLeft" state="frozen"/>
      <selection activeCell="L36" sqref="L36"/>
      <selection pane="bottomLeft" activeCell="J21" sqref="J21"/>
    </sheetView>
  </sheetViews>
  <sheetFormatPr defaultRowHeight="12.75" x14ac:dyDescent="0.2"/>
  <cols>
    <col min="1" max="1" width="24.28515625" customWidth="1"/>
    <col min="2" max="2" width="12.28515625" bestFit="1" customWidth="1"/>
    <col min="3" max="5" width="12.28515625" customWidth="1"/>
    <col min="7" max="7" width="9.85546875" bestFit="1" customWidth="1"/>
    <col min="8" max="8" width="2.140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  <col min="26" max="26" width="13.140625" customWidth="1"/>
    <col min="27" max="27" width="10" customWidth="1"/>
  </cols>
  <sheetData>
    <row r="1" spans="1:28" ht="15.75" x14ac:dyDescent="0.25">
      <c r="A1" s="60" t="str">
        <f>$M$1</f>
        <v>Windham Central SU</v>
      </c>
      <c r="I1" s="63" t="str">
        <f>$T$1</f>
        <v>MUSDs and NMEDs</v>
      </c>
      <c r="M1" s="61" t="s">
        <v>189</v>
      </c>
      <c r="T1" s="61" t="s">
        <v>187</v>
      </c>
    </row>
    <row r="2" spans="1:28" x14ac:dyDescent="0.2">
      <c r="A2" s="62" t="s">
        <v>184</v>
      </c>
      <c r="I2" s="64" t="str">
        <f>$T$2&amp;" "&amp;$U$2</f>
        <v>Recommendation 10</v>
      </c>
      <c r="T2" s="61" t="s">
        <v>169</v>
      </c>
      <c r="U2" s="82">
        <v>10</v>
      </c>
    </row>
    <row r="3" spans="1:28" ht="12" customHeight="1" x14ac:dyDescent="0.25">
      <c r="A3" s="60"/>
    </row>
    <row r="4" spans="1:28" ht="12" customHeight="1" x14ac:dyDescent="0.2">
      <c r="A4" s="67" t="s">
        <v>178</v>
      </c>
    </row>
    <row r="5" spans="1:28" ht="12" customHeight="1" x14ac:dyDescent="0.2">
      <c r="A5" s="67" t="s">
        <v>179</v>
      </c>
    </row>
    <row r="6" spans="1:28" ht="12" customHeight="1" x14ac:dyDescent="0.2">
      <c r="A6" s="66" t="s">
        <v>171</v>
      </c>
    </row>
    <row r="7" spans="1:28" ht="12" customHeight="1" x14ac:dyDescent="0.2">
      <c r="A7" s="67"/>
    </row>
    <row r="8" spans="1:28" x14ac:dyDescent="0.2">
      <c r="M8" s="61" t="s">
        <v>177</v>
      </c>
      <c r="Z8" s="49" t="s">
        <v>166</v>
      </c>
      <c r="AA8" s="59" t="s">
        <v>167</v>
      </c>
    </row>
    <row r="9" spans="1:28" x14ac:dyDescent="0.2">
      <c r="T9" t="s">
        <v>2</v>
      </c>
      <c r="U9" t="s">
        <v>1</v>
      </c>
      <c r="V9" t="s">
        <v>6</v>
      </c>
      <c r="W9" s="55" t="s">
        <v>3</v>
      </c>
      <c r="X9" t="s">
        <v>4</v>
      </c>
      <c r="Y9" t="s">
        <v>5</v>
      </c>
      <c r="AB9" s="58"/>
    </row>
    <row r="10" spans="1:28" x14ac:dyDescent="0.2">
      <c r="K10" s="57">
        <v>10</v>
      </c>
      <c r="L10" s="1" t="s">
        <v>111</v>
      </c>
      <c r="M10" s="2" t="s">
        <v>112</v>
      </c>
      <c r="N10" s="3" t="s">
        <v>111</v>
      </c>
      <c r="O10" s="4" t="s">
        <v>112</v>
      </c>
      <c r="P10" s="5" t="s">
        <v>113</v>
      </c>
      <c r="Q10" s="6" t="s">
        <v>0</v>
      </c>
      <c r="R10" s="7">
        <v>46</v>
      </c>
      <c r="S10" s="8"/>
      <c r="T10" s="24">
        <v>0.84009999999999996</v>
      </c>
      <c r="U10" s="24">
        <v>0</v>
      </c>
      <c r="V10" s="24">
        <v>1.6642000000000001</v>
      </c>
      <c r="W10" s="56">
        <v>0</v>
      </c>
      <c r="X10" s="24">
        <v>0</v>
      </c>
      <c r="Y10" s="24">
        <v>1.7108000000000001</v>
      </c>
      <c r="Z10" t="str">
        <f>M10</f>
        <v>Brookline</v>
      </c>
      <c r="AA10" s="53">
        <f>ROUND(Y10/V10-1,4)</f>
        <v>2.8000000000000001E-2</v>
      </c>
      <c r="AB10" s="58"/>
    </row>
    <row r="11" spans="1:28" x14ac:dyDescent="0.2">
      <c r="K11" s="57">
        <f>K10+1</f>
        <v>11</v>
      </c>
      <c r="L11" s="1" t="s">
        <v>114</v>
      </c>
      <c r="M11" s="2" t="s">
        <v>115</v>
      </c>
      <c r="N11" s="3" t="s">
        <v>114</v>
      </c>
      <c r="O11" s="4" t="s">
        <v>115</v>
      </c>
      <c r="P11" s="5" t="s">
        <v>116</v>
      </c>
      <c r="Q11" s="6" t="s">
        <v>0</v>
      </c>
      <c r="R11" s="7">
        <v>46</v>
      </c>
      <c r="S11" s="8"/>
      <c r="T11" s="24">
        <v>0.85240000000000005</v>
      </c>
      <c r="U11" s="24">
        <v>0</v>
      </c>
      <c r="V11" s="24">
        <v>1.7768999999999999</v>
      </c>
      <c r="W11" s="56">
        <v>0</v>
      </c>
      <c r="X11" s="24">
        <v>0</v>
      </c>
      <c r="Y11" s="24">
        <v>1.7108000000000001</v>
      </c>
      <c r="Z11" t="str">
        <f t="shared" ref="Z11:Z14" si="0">M11</f>
        <v>Jamaica</v>
      </c>
      <c r="AA11" s="53">
        <f t="shared" ref="AA11:AA14" si="1">ROUND(Y11/V11-1,4)</f>
        <v>-3.7199999999999997E-2</v>
      </c>
      <c r="AB11" s="58"/>
    </row>
    <row r="12" spans="1:28" x14ac:dyDescent="0.2">
      <c r="K12" s="57">
        <f t="shared" ref="K12:K24" si="2">K11+1</f>
        <v>12</v>
      </c>
      <c r="L12" s="1" t="s">
        <v>117</v>
      </c>
      <c r="M12" s="2" t="s">
        <v>118</v>
      </c>
      <c r="N12" s="3" t="s">
        <v>117</v>
      </c>
      <c r="O12" s="4" t="s">
        <v>118</v>
      </c>
      <c r="P12" s="5" t="s">
        <v>119</v>
      </c>
      <c r="Q12" s="6" t="s">
        <v>0</v>
      </c>
      <c r="R12" s="7">
        <v>46</v>
      </c>
      <c r="S12" s="8"/>
      <c r="T12" s="24">
        <v>0.69830000000000003</v>
      </c>
      <c r="U12" s="24">
        <v>0</v>
      </c>
      <c r="V12" s="24">
        <v>1.7023999999999999</v>
      </c>
      <c r="W12" s="56">
        <v>0</v>
      </c>
      <c r="X12" s="24">
        <v>0</v>
      </c>
      <c r="Y12" s="24">
        <v>1.7108000000000001</v>
      </c>
      <c r="Z12" t="str">
        <f t="shared" si="0"/>
        <v>Newfane</v>
      </c>
      <c r="AA12" s="53">
        <f t="shared" si="1"/>
        <v>4.8999999999999998E-3</v>
      </c>
      <c r="AB12" s="58"/>
    </row>
    <row r="13" spans="1:28" x14ac:dyDescent="0.2">
      <c r="K13" s="57">
        <f t="shared" si="2"/>
        <v>13</v>
      </c>
      <c r="L13" s="1" t="s">
        <v>120</v>
      </c>
      <c r="M13" s="2" t="s">
        <v>121</v>
      </c>
      <c r="N13" s="3" t="s">
        <v>120</v>
      </c>
      <c r="O13" s="4" t="s">
        <v>121</v>
      </c>
      <c r="P13" s="5" t="s">
        <v>122</v>
      </c>
      <c r="Q13" s="6" t="s">
        <v>0</v>
      </c>
      <c r="R13" s="7">
        <v>46</v>
      </c>
      <c r="S13" s="8"/>
      <c r="T13" s="24">
        <v>0.80469999999999997</v>
      </c>
      <c r="U13" s="24">
        <v>0</v>
      </c>
      <c r="V13" s="24">
        <v>1.8046</v>
      </c>
      <c r="W13" s="56">
        <v>0</v>
      </c>
      <c r="X13" s="24">
        <v>0</v>
      </c>
      <c r="Y13" s="24">
        <v>1.7108000000000001</v>
      </c>
      <c r="Z13" t="str">
        <f t="shared" si="0"/>
        <v>Townshend</v>
      </c>
      <c r="AA13" s="53">
        <f t="shared" si="1"/>
        <v>-5.1999999999999998E-2</v>
      </c>
      <c r="AB13" s="58"/>
    </row>
    <row r="14" spans="1:28" x14ac:dyDescent="0.2">
      <c r="K14" s="57">
        <f t="shared" si="2"/>
        <v>14</v>
      </c>
      <c r="L14" s="1" t="s">
        <v>123</v>
      </c>
      <c r="M14" s="2" t="s">
        <v>0</v>
      </c>
      <c r="N14" s="3" t="s">
        <v>123</v>
      </c>
      <c r="O14" s="4" t="s">
        <v>0</v>
      </c>
      <c r="P14" s="5" t="s">
        <v>124</v>
      </c>
      <c r="Q14" s="6" t="s">
        <v>0</v>
      </c>
      <c r="R14" s="7">
        <v>46</v>
      </c>
      <c r="S14" s="8"/>
      <c r="T14" s="24">
        <v>0.95979999999999999</v>
      </c>
      <c r="U14" s="24">
        <v>1.6299999999999999E-2</v>
      </c>
      <c r="V14" s="24">
        <v>1.6768999999999998</v>
      </c>
      <c r="W14" s="56">
        <v>0</v>
      </c>
      <c r="X14" s="24">
        <v>0</v>
      </c>
      <c r="Y14" s="24">
        <v>1.7108000000000001</v>
      </c>
      <c r="Z14" t="str">
        <f t="shared" si="0"/>
        <v>Windham</v>
      </c>
      <c r="AA14" s="53">
        <f t="shared" si="1"/>
        <v>2.0199999999999999E-2</v>
      </c>
      <c r="AB14" s="58"/>
    </row>
    <row r="15" spans="1:28" x14ac:dyDescent="0.2">
      <c r="K15" s="57">
        <f t="shared" si="2"/>
        <v>15</v>
      </c>
      <c r="L15" s="9" t="s">
        <v>111</v>
      </c>
      <c r="M15" s="10" t="s">
        <v>112</v>
      </c>
      <c r="N15" s="11" t="s">
        <v>125</v>
      </c>
      <c r="O15" s="12" t="s">
        <v>126</v>
      </c>
      <c r="P15" s="13" t="s">
        <v>127</v>
      </c>
      <c r="Q15" s="14" t="s">
        <v>0</v>
      </c>
      <c r="R15" s="15">
        <v>46</v>
      </c>
      <c r="S15" s="16"/>
      <c r="T15" s="24">
        <v>0.78069999999999995</v>
      </c>
      <c r="U15" s="24">
        <v>6.6699999999999995E-2</v>
      </c>
      <c r="V15" s="24">
        <v>0</v>
      </c>
      <c r="W15" s="56">
        <v>1.66</v>
      </c>
      <c r="X15" s="24">
        <v>5.0799999999999998E-2</v>
      </c>
      <c r="Y15" s="24">
        <v>0</v>
      </c>
      <c r="AA15" s="53"/>
    </row>
    <row r="16" spans="1:28" x14ac:dyDescent="0.2">
      <c r="K16" s="57">
        <f t="shared" si="2"/>
        <v>16</v>
      </c>
      <c r="L16" s="9" t="s">
        <v>114</v>
      </c>
      <c r="M16" s="10" t="s">
        <v>115</v>
      </c>
      <c r="N16" s="11" t="s">
        <v>125</v>
      </c>
      <c r="O16" s="12" t="s">
        <v>126</v>
      </c>
      <c r="P16" s="13" t="s">
        <v>128</v>
      </c>
      <c r="Q16" s="14" t="s">
        <v>0</v>
      </c>
      <c r="R16" s="15">
        <v>46</v>
      </c>
      <c r="S16" s="16"/>
      <c r="T16" s="24">
        <v>0.87570000000000003</v>
      </c>
      <c r="U16" s="24">
        <v>7.4800000000000005E-2</v>
      </c>
      <c r="V16" s="24">
        <v>0</v>
      </c>
      <c r="W16" s="56">
        <v>1.66</v>
      </c>
      <c r="X16" s="24">
        <v>5.0799999999999998E-2</v>
      </c>
      <c r="Y16" s="24">
        <v>0</v>
      </c>
    </row>
    <row r="17" spans="1:25" x14ac:dyDescent="0.2">
      <c r="K17" s="57">
        <f t="shared" si="2"/>
        <v>17</v>
      </c>
      <c r="L17" s="9" t="s">
        <v>117</v>
      </c>
      <c r="M17" s="10" t="s">
        <v>118</v>
      </c>
      <c r="N17" s="11" t="s">
        <v>125</v>
      </c>
      <c r="O17" s="12" t="s">
        <v>126</v>
      </c>
      <c r="P17" s="13" t="s">
        <v>129</v>
      </c>
      <c r="Q17" s="14" t="s">
        <v>0</v>
      </c>
      <c r="R17" s="15">
        <v>46</v>
      </c>
      <c r="S17" s="16"/>
      <c r="T17" s="24">
        <v>0.95109999999999995</v>
      </c>
      <c r="U17" s="24">
        <v>8.1299999999999997E-2</v>
      </c>
      <c r="V17" s="24">
        <v>0</v>
      </c>
      <c r="W17" s="56">
        <v>1.66</v>
      </c>
      <c r="X17" s="24">
        <v>5.0799999999999998E-2</v>
      </c>
      <c r="Y17" s="24">
        <v>0</v>
      </c>
    </row>
    <row r="18" spans="1:25" x14ac:dyDescent="0.2">
      <c r="K18" s="57">
        <f t="shared" si="2"/>
        <v>18</v>
      </c>
      <c r="L18" s="9" t="s">
        <v>120</v>
      </c>
      <c r="M18" s="10" t="s">
        <v>121</v>
      </c>
      <c r="N18" s="11" t="s">
        <v>125</v>
      </c>
      <c r="O18" s="12" t="s">
        <v>126</v>
      </c>
      <c r="P18" s="13" t="s">
        <v>130</v>
      </c>
      <c r="Q18" s="14" t="s">
        <v>0</v>
      </c>
      <c r="R18" s="15">
        <v>46</v>
      </c>
      <c r="S18" s="16"/>
      <c r="T18" s="24">
        <v>0.94720000000000004</v>
      </c>
      <c r="U18" s="24">
        <v>8.09E-2</v>
      </c>
      <c r="V18" s="24">
        <v>0</v>
      </c>
      <c r="W18" s="56">
        <v>1.66</v>
      </c>
      <c r="X18" s="24">
        <v>5.0799999999999998E-2</v>
      </c>
      <c r="Y18" s="24">
        <v>0</v>
      </c>
    </row>
    <row r="19" spans="1:25" x14ac:dyDescent="0.2">
      <c r="K19" s="57">
        <f t="shared" si="2"/>
        <v>19</v>
      </c>
      <c r="L19" s="9" t="s">
        <v>123</v>
      </c>
      <c r="M19" s="10" t="s">
        <v>0</v>
      </c>
      <c r="N19" s="11" t="s">
        <v>125</v>
      </c>
      <c r="O19" s="12" t="s">
        <v>126</v>
      </c>
      <c r="P19" s="13" t="s">
        <v>131</v>
      </c>
      <c r="Q19" s="14" t="s">
        <v>0</v>
      </c>
      <c r="R19" s="15">
        <v>46</v>
      </c>
      <c r="S19" s="16"/>
      <c r="T19" s="24">
        <v>0.66369999999999996</v>
      </c>
      <c r="U19" s="24">
        <v>5.67E-2</v>
      </c>
      <c r="V19" s="24">
        <v>0</v>
      </c>
      <c r="W19" s="56">
        <v>1.66</v>
      </c>
      <c r="X19" s="24">
        <v>5.0799999999999998E-2</v>
      </c>
      <c r="Y19" s="24">
        <v>0</v>
      </c>
    </row>
    <row r="20" spans="1:25" x14ac:dyDescent="0.2">
      <c r="K20" s="57">
        <f t="shared" si="2"/>
        <v>20</v>
      </c>
      <c r="L20" s="17" t="s">
        <v>125</v>
      </c>
      <c r="M20" s="18" t="s">
        <v>132</v>
      </c>
      <c r="N20" s="19" t="s">
        <v>125</v>
      </c>
      <c r="O20" s="20" t="s">
        <v>132</v>
      </c>
      <c r="P20" s="21" t="s">
        <v>133</v>
      </c>
      <c r="Q20" s="22" t="s">
        <v>0</v>
      </c>
      <c r="R20" s="23">
        <v>46</v>
      </c>
      <c r="S20" s="16"/>
      <c r="T20" s="24">
        <v>0</v>
      </c>
      <c r="U20" s="24">
        <v>0</v>
      </c>
      <c r="V20" s="24">
        <v>0</v>
      </c>
      <c r="W20" s="56">
        <v>0</v>
      </c>
      <c r="X20" s="24">
        <v>0</v>
      </c>
      <c r="Y20" s="24">
        <v>0</v>
      </c>
    </row>
    <row r="21" spans="1:25" x14ac:dyDescent="0.2">
      <c r="K21" s="57">
        <f t="shared" si="2"/>
        <v>21</v>
      </c>
    </row>
    <row r="22" spans="1:25" x14ac:dyDescent="0.2">
      <c r="K22" s="57">
        <f t="shared" si="2"/>
        <v>22</v>
      </c>
    </row>
    <row r="23" spans="1:25" x14ac:dyDescent="0.2">
      <c r="K23" s="57">
        <f t="shared" si="2"/>
        <v>23</v>
      </c>
    </row>
    <row r="24" spans="1:25" x14ac:dyDescent="0.2">
      <c r="K24" s="57">
        <f t="shared" si="2"/>
        <v>24</v>
      </c>
    </row>
    <row r="25" spans="1:25" x14ac:dyDescent="0.2">
      <c r="C25" s="48"/>
      <c r="F25" s="48"/>
    </row>
    <row r="26" spans="1:25" x14ac:dyDescent="0.2">
      <c r="A26" t="s">
        <v>190</v>
      </c>
    </row>
    <row r="27" spans="1:25" x14ac:dyDescent="0.2">
      <c r="A27" s="48" t="s">
        <v>172</v>
      </c>
      <c r="B27" s="48" t="s">
        <v>173</v>
      </c>
      <c r="C27" s="48" t="s">
        <v>174</v>
      </c>
      <c r="D27" s="48" t="s">
        <v>168</v>
      </c>
      <c r="E27" s="48" t="s">
        <v>175</v>
      </c>
    </row>
    <row r="28" spans="1:25" x14ac:dyDescent="0.2">
      <c r="A28" s="68" t="str">
        <f>M10</f>
        <v>Brookline</v>
      </c>
      <c r="B28" s="46">
        <f>V10</f>
        <v>1.6642000000000001</v>
      </c>
      <c r="C28" s="46">
        <f>Y10</f>
        <v>1.7108000000000001</v>
      </c>
      <c r="D28" s="46">
        <f>C28-B28</f>
        <v>4.6599999999999975E-2</v>
      </c>
      <c r="E28" s="80">
        <f>ROUND(C28/B28-1,4)</f>
        <v>2.8000000000000001E-2</v>
      </c>
    </row>
    <row r="29" spans="1:25" x14ac:dyDescent="0.2">
      <c r="A29" s="68" t="str">
        <f>M11</f>
        <v>Jamaica</v>
      </c>
      <c r="B29" s="46">
        <f>V11</f>
        <v>1.7768999999999999</v>
      </c>
      <c r="C29" s="46">
        <f>Y11</f>
        <v>1.7108000000000001</v>
      </c>
      <c r="D29" s="46">
        <f t="shared" ref="D29:D32" si="3">C29-B29</f>
        <v>-6.6099999999999826E-2</v>
      </c>
      <c r="E29" s="80">
        <f t="shared" ref="E29:E32" si="4">ROUND(C29/B29-1,4)</f>
        <v>-3.7199999999999997E-2</v>
      </c>
    </row>
    <row r="30" spans="1:25" x14ac:dyDescent="0.2">
      <c r="A30" s="68" t="str">
        <f>M12</f>
        <v>Newfane</v>
      </c>
      <c r="B30" s="46">
        <f>V12</f>
        <v>1.7023999999999999</v>
      </c>
      <c r="C30" s="46">
        <f>Y12</f>
        <v>1.7108000000000001</v>
      </c>
      <c r="D30" s="46">
        <f t="shared" si="3"/>
        <v>8.4000000000001851E-3</v>
      </c>
      <c r="E30" s="80">
        <f t="shared" si="4"/>
        <v>4.8999999999999998E-3</v>
      </c>
    </row>
    <row r="31" spans="1:25" x14ac:dyDescent="0.2">
      <c r="A31" s="68" t="str">
        <f>M13</f>
        <v>Townshend</v>
      </c>
      <c r="B31" s="46">
        <f>V13</f>
        <v>1.8046</v>
      </c>
      <c r="C31" s="46">
        <f>Y13</f>
        <v>1.7108000000000001</v>
      </c>
      <c r="D31" s="46">
        <f t="shared" si="3"/>
        <v>-9.3799999999999883E-2</v>
      </c>
      <c r="E31" s="80">
        <f t="shared" si="4"/>
        <v>-5.1999999999999998E-2</v>
      </c>
    </row>
    <row r="32" spans="1:25" x14ac:dyDescent="0.2">
      <c r="A32" s="68" t="str">
        <f>M14</f>
        <v>Windham</v>
      </c>
      <c r="B32" s="46">
        <f>V14</f>
        <v>1.6768999999999998</v>
      </c>
      <c r="C32" s="46">
        <f>Y14</f>
        <v>1.7108000000000001</v>
      </c>
      <c r="D32" s="46">
        <f t="shared" si="3"/>
        <v>3.3900000000000263E-2</v>
      </c>
      <c r="E32" s="80">
        <f t="shared" si="4"/>
        <v>2.0199999999999999E-2</v>
      </c>
    </row>
    <row r="33" spans="1:9" x14ac:dyDescent="0.2">
      <c r="A33" s="68"/>
      <c r="B33" s="46"/>
      <c r="C33" s="46"/>
      <c r="D33" s="46"/>
      <c r="E33" s="80"/>
    </row>
    <row r="35" spans="1:9" x14ac:dyDescent="0.2">
      <c r="C35" s="48" t="s">
        <v>191</v>
      </c>
      <c r="D35" s="49"/>
      <c r="E35" s="50"/>
      <c r="F35" s="48" t="s">
        <v>170</v>
      </c>
    </row>
    <row r="36" spans="1:9" x14ac:dyDescent="0.2">
      <c r="B36" s="69" t="s">
        <v>163</v>
      </c>
      <c r="C36" s="69" t="s">
        <v>164</v>
      </c>
      <c r="D36" s="70" t="s">
        <v>165</v>
      </c>
      <c r="E36" s="65" t="s">
        <v>163</v>
      </c>
      <c r="F36" s="69" t="s">
        <v>164</v>
      </c>
      <c r="G36" s="69" t="s">
        <v>165</v>
      </c>
      <c r="H36" s="71"/>
      <c r="I36" s="65" t="s">
        <v>168</v>
      </c>
    </row>
    <row r="37" spans="1:9" x14ac:dyDescent="0.2">
      <c r="A37" t="str">
        <f>M10&amp;" SD"</f>
        <v>Brookline SD</v>
      </c>
      <c r="B37" s="46">
        <f>T10</f>
        <v>0.84009999999999996</v>
      </c>
      <c r="C37" s="46">
        <f>U10</f>
        <v>0</v>
      </c>
      <c r="D37" s="73">
        <f>B37+C37</f>
        <v>0.84009999999999996</v>
      </c>
      <c r="E37" s="51">
        <f>W10</f>
        <v>0</v>
      </c>
      <c r="F37" s="46">
        <f>X10</f>
        <v>0</v>
      </c>
      <c r="G37" s="73">
        <f>E37+F37</f>
        <v>0</v>
      </c>
      <c r="H37" s="24"/>
      <c r="I37" s="79">
        <f>G39-D39</f>
        <v>4.6599999999999975E-2</v>
      </c>
    </row>
    <row r="38" spans="1:9" ht="15" x14ac:dyDescent="0.35">
      <c r="A38" t="str">
        <f>M$20</f>
        <v>Leland &amp; Gray UHSD</v>
      </c>
      <c r="B38" s="47">
        <f>T15</f>
        <v>0.78069999999999995</v>
      </c>
      <c r="C38" s="47">
        <f>U15</f>
        <v>6.6699999999999995E-2</v>
      </c>
      <c r="D38" s="74">
        <f t="shared" ref="D38" si="5">V16</f>
        <v>0</v>
      </c>
      <c r="E38" s="52">
        <f>W15</f>
        <v>1.66</v>
      </c>
      <c r="F38" s="47">
        <f>X15</f>
        <v>5.0799999999999998E-2</v>
      </c>
      <c r="G38" s="74">
        <f>E38+F38</f>
        <v>1.7107999999999999</v>
      </c>
      <c r="H38" s="24"/>
      <c r="I38" s="81">
        <f>ROUND(G39/D39-1,4)</f>
        <v>2.8000000000000001E-2</v>
      </c>
    </row>
    <row r="39" spans="1:9" x14ac:dyDescent="0.2">
      <c r="A39" s="54" t="s">
        <v>176</v>
      </c>
      <c r="B39" s="46">
        <f>B37+B38</f>
        <v>1.6208</v>
      </c>
      <c r="C39" s="46">
        <f>C37+C38</f>
        <v>6.6699999999999995E-2</v>
      </c>
      <c r="D39" s="73">
        <f>V10</f>
        <v>1.6642000000000001</v>
      </c>
      <c r="E39" s="51">
        <f>E37+E38</f>
        <v>1.66</v>
      </c>
      <c r="F39" s="46">
        <f>F37+F38</f>
        <v>5.0799999999999998E-2</v>
      </c>
      <c r="G39" s="75">
        <f>Y10</f>
        <v>1.7108000000000001</v>
      </c>
      <c r="H39" s="24"/>
    </row>
    <row r="40" spans="1:9" x14ac:dyDescent="0.2">
      <c r="B40" s="46"/>
      <c r="C40" s="46"/>
      <c r="D40" s="46"/>
      <c r="E40" s="46"/>
      <c r="F40" s="46"/>
      <c r="G40" s="46"/>
      <c r="H40" s="24"/>
    </row>
    <row r="41" spans="1:9" x14ac:dyDescent="0.2">
      <c r="B41" s="76" t="s">
        <v>163</v>
      </c>
      <c r="C41" s="76" t="s">
        <v>164</v>
      </c>
      <c r="D41" s="76" t="s">
        <v>165</v>
      </c>
      <c r="E41" s="77" t="s">
        <v>163</v>
      </c>
      <c r="F41" s="76" t="s">
        <v>164</v>
      </c>
      <c r="G41" s="76" t="s">
        <v>165</v>
      </c>
      <c r="H41" s="72"/>
      <c r="I41" s="65" t="s">
        <v>168</v>
      </c>
    </row>
    <row r="42" spans="1:9" x14ac:dyDescent="0.2">
      <c r="A42" t="str">
        <f>M11&amp;" SD"</f>
        <v>Jamaica SD</v>
      </c>
      <c r="B42" s="46">
        <f t="shared" ref="B42:F42" si="6">T11</f>
        <v>0.85240000000000005</v>
      </c>
      <c r="C42" s="46">
        <f t="shared" si="6"/>
        <v>0</v>
      </c>
      <c r="D42" s="78">
        <f>B42+C42</f>
        <v>0.85240000000000005</v>
      </c>
      <c r="E42" s="51">
        <f t="shared" si="6"/>
        <v>0</v>
      </c>
      <c r="F42" s="46">
        <f t="shared" si="6"/>
        <v>0</v>
      </c>
      <c r="G42" s="78">
        <f>E42+F42</f>
        <v>0</v>
      </c>
      <c r="H42" s="24"/>
      <c r="I42" s="51">
        <f>G44-D44</f>
        <v>-6.6099999999999826E-2</v>
      </c>
    </row>
    <row r="43" spans="1:9" ht="15" x14ac:dyDescent="0.35">
      <c r="A43" t="str">
        <f>M$20</f>
        <v>Leland &amp; Gray UHSD</v>
      </c>
      <c r="B43" s="47">
        <f>T16</f>
        <v>0.87570000000000003</v>
      </c>
      <c r="C43" s="47">
        <f>U16</f>
        <v>7.4800000000000005E-2</v>
      </c>
      <c r="D43" s="74">
        <f>B43+C43</f>
        <v>0.95050000000000001</v>
      </c>
      <c r="E43" s="52">
        <f>W16</f>
        <v>1.66</v>
      </c>
      <c r="F43" s="47">
        <f>X16</f>
        <v>5.0799999999999998E-2</v>
      </c>
      <c r="G43" s="74">
        <f>E43+F43</f>
        <v>1.7107999999999999</v>
      </c>
      <c r="H43" s="24"/>
      <c r="I43" s="81">
        <f>ROUND(G44/D44-1,4)</f>
        <v>-3.7199999999999997E-2</v>
      </c>
    </row>
    <row r="44" spans="1:9" x14ac:dyDescent="0.2">
      <c r="A44" s="54" t="s">
        <v>176</v>
      </c>
      <c r="B44" s="46">
        <f>B42+B43</f>
        <v>1.7281</v>
      </c>
      <c r="C44" s="46">
        <f>C42+C43</f>
        <v>7.4800000000000005E-2</v>
      </c>
      <c r="D44" s="75">
        <f>V11</f>
        <v>1.7768999999999999</v>
      </c>
      <c r="E44" s="51">
        <f>E42+E43</f>
        <v>1.66</v>
      </c>
      <c r="F44" s="46">
        <f>F42+F43</f>
        <v>5.0799999999999998E-2</v>
      </c>
      <c r="G44" s="75">
        <f>Y11</f>
        <v>1.7108000000000001</v>
      </c>
      <c r="H44" s="24"/>
    </row>
    <row r="45" spans="1:9" x14ac:dyDescent="0.2">
      <c r="B45" s="46"/>
      <c r="C45" s="46"/>
      <c r="D45" s="46"/>
      <c r="E45" s="46"/>
      <c r="F45" s="46"/>
      <c r="G45" s="46"/>
      <c r="H45" s="24"/>
    </row>
    <row r="46" spans="1:9" x14ac:dyDescent="0.2">
      <c r="B46" s="76" t="s">
        <v>163</v>
      </c>
      <c r="C46" s="76" t="s">
        <v>164</v>
      </c>
      <c r="D46" s="76" t="s">
        <v>165</v>
      </c>
      <c r="E46" s="77" t="s">
        <v>163</v>
      </c>
      <c r="F46" s="76" t="s">
        <v>164</v>
      </c>
      <c r="G46" s="76" t="s">
        <v>165</v>
      </c>
      <c r="H46" s="72"/>
      <c r="I46" s="65" t="s">
        <v>168</v>
      </c>
    </row>
    <row r="47" spans="1:9" x14ac:dyDescent="0.2">
      <c r="A47" t="str">
        <f>M12&amp;" SD"</f>
        <v>Newfane SD</v>
      </c>
      <c r="B47" s="46">
        <f t="shared" ref="B47:F47" si="7">T12</f>
        <v>0.69830000000000003</v>
      </c>
      <c r="C47" s="46">
        <f t="shared" si="7"/>
        <v>0</v>
      </c>
      <c r="D47" s="73">
        <f>B47+C47</f>
        <v>0.69830000000000003</v>
      </c>
      <c r="E47" s="51">
        <f t="shared" si="7"/>
        <v>0</v>
      </c>
      <c r="F47" s="46">
        <f t="shared" si="7"/>
        <v>0</v>
      </c>
      <c r="G47" s="73">
        <f>E47+F47</f>
        <v>0</v>
      </c>
      <c r="H47" s="24"/>
      <c r="I47" s="51">
        <f>G49-D49</f>
        <v>8.4000000000001851E-3</v>
      </c>
    </row>
    <row r="48" spans="1:9" ht="15" x14ac:dyDescent="0.35">
      <c r="A48" t="str">
        <f>M$20</f>
        <v>Leland &amp; Gray UHSD</v>
      </c>
      <c r="B48" s="47">
        <f>T17</f>
        <v>0.95109999999999995</v>
      </c>
      <c r="C48" s="47">
        <f>U17</f>
        <v>8.1299999999999997E-2</v>
      </c>
      <c r="D48" s="74">
        <f>B48+C48</f>
        <v>1.0324</v>
      </c>
      <c r="E48" s="52">
        <f>W17</f>
        <v>1.66</v>
      </c>
      <c r="F48" s="47">
        <f>X17</f>
        <v>5.0799999999999998E-2</v>
      </c>
      <c r="G48" s="74">
        <f>E48+F48</f>
        <v>1.7107999999999999</v>
      </c>
      <c r="H48" s="24"/>
      <c r="I48" s="81">
        <f>ROUND(G49/D49-1,4)</f>
        <v>4.8999999999999998E-3</v>
      </c>
    </row>
    <row r="49" spans="1:9" x14ac:dyDescent="0.2">
      <c r="A49" s="54" t="s">
        <v>176</v>
      </c>
      <c r="B49" s="46">
        <f>B47+B48</f>
        <v>1.6494</v>
      </c>
      <c r="C49" s="46">
        <f>C47+C48</f>
        <v>8.1299999999999997E-2</v>
      </c>
      <c r="D49" s="75">
        <f>V12</f>
        <v>1.7023999999999999</v>
      </c>
      <c r="E49" s="51">
        <f>E47+E48</f>
        <v>1.66</v>
      </c>
      <c r="F49" s="46">
        <f>F47+F48</f>
        <v>5.0799999999999998E-2</v>
      </c>
      <c r="G49" s="75">
        <f>Y12</f>
        <v>1.7108000000000001</v>
      </c>
      <c r="H49" s="24"/>
    </row>
    <row r="50" spans="1:9" x14ac:dyDescent="0.2">
      <c r="B50" s="46"/>
      <c r="C50" s="46"/>
      <c r="D50" s="46"/>
      <c r="E50" s="46"/>
      <c r="F50" s="46"/>
      <c r="G50" s="46"/>
      <c r="H50" s="24"/>
    </row>
    <row r="51" spans="1:9" x14ac:dyDescent="0.2">
      <c r="B51" s="76" t="s">
        <v>163</v>
      </c>
      <c r="C51" s="76" t="s">
        <v>164</v>
      </c>
      <c r="D51" s="76" t="s">
        <v>165</v>
      </c>
      <c r="E51" s="77" t="s">
        <v>163</v>
      </c>
      <c r="F51" s="76" t="s">
        <v>164</v>
      </c>
      <c r="G51" s="76" t="s">
        <v>165</v>
      </c>
      <c r="H51" s="72"/>
      <c r="I51" s="65" t="s">
        <v>168</v>
      </c>
    </row>
    <row r="52" spans="1:9" x14ac:dyDescent="0.2">
      <c r="A52" t="str">
        <f>M13&amp;" SD"</f>
        <v>Townshend SD</v>
      </c>
      <c r="B52" s="46">
        <f t="shared" ref="B52:F52" si="8">T13</f>
        <v>0.80469999999999997</v>
      </c>
      <c r="C52" s="46">
        <f t="shared" si="8"/>
        <v>0</v>
      </c>
      <c r="D52" s="73">
        <f>B52+C52</f>
        <v>0.80469999999999997</v>
      </c>
      <c r="E52" s="46">
        <f t="shared" si="8"/>
        <v>0</v>
      </c>
      <c r="F52" s="46">
        <f t="shared" si="8"/>
        <v>0</v>
      </c>
      <c r="G52" s="73">
        <f>E52+F52</f>
        <v>0</v>
      </c>
      <c r="H52" s="24"/>
      <c r="I52" s="51">
        <f>G54-D54</f>
        <v>-9.3799999999999883E-2</v>
      </c>
    </row>
    <row r="53" spans="1:9" ht="15" x14ac:dyDescent="0.35">
      <c r="A53" t="str">
        <f>M$20</f>
        <v>Leland &amp; Gray UHSD</v>
      </c>
      <c r="B53" s="47">
        <f>T18</f>
        <v>0.94720000000000004</v>
      </c>
      <c r="C53" s="47">
        <f>U18</f>
        <v>8.09E-2</v>
      </c>
      <c r="D53" s="74">
        <f>B53+C53</f>
        <v>1.0281</v>
      </c>
      <c r="E53" s="47">
        <f>W18</f>
        <v>1.66</v>
      </c>
      <c r="F53" s="47">
        <f>X18</f>
        <v>5.0799999999999998E-2</v>
      </c>
      <c r="G53" s="74">
        <f>E53+F53</f>
        <v>1.7107999999999999</v>
      </c>
      <c r="H53" s="24"/>
      <c r="I53" s="81">
        <f>ROUND(G54/D54-1,4)</f>
        <v>-5.1999999999999998E-2</v>
      </c>
    </row>
    <row r="54" spans="1:9" x14ac:dyDescent="0.2">
      <c r="A54" s="54" t="s">
        <v>176</v>
      </c>
      <c r="B54" s="46">
        <f>B52+B53</f>
        <v>1.7519</v>
      </c>
      <c r="C54" s="46">
        <f>C52+C53</f>
        <v>8.09E-2</v>
      </c>
      <c r="D54" s="75">
        <f>V13</f>
        <v>1.8046</v>
      </c>
      <c r="E54" s="51">
        <f>E52+E53</f>
        <v>1.66</v>
      </c>
      <c r="F54" s="46">
        <f>F52+F53</f>
        <v>5.0799999999999998E-2</v>
      </c>
      <c r="G54" s="75">
        <f>Y13</f>
        <v>1.7108000000000001</v>
      </c>
      <c r="H54" s="24"/>
      <c r="I54" s="83"/>
    </row>
    <row r="55" spans="1:9" x14ac:dyDescent="0.2">
      <c r="B55" s="46"/>
      <c r="C55" s="46"/>
      <c r="D55" s="46"/>
      <c r="E55" s="46"/>
      <c r="F55" s="46"/>
      <c r="G55" s="46"/>
      <c r="H55" s="24"/>
    </row>
    <row r="56" spans="1:9" x14ac:dyDescent="0.2">
      <c r="B56" s="76" t="s">
        <v>163</v>
      </c>
      <c r="C56" s="76" t="s">
        <v>164</v>
      </c>
      <c r="D56" s="76" t="s">
        <v>165</v>
      </c>
      <c r="E56" s="77" t="s">
        <v>163</v>
      </c>
      <c r="F56" s="76" t="s">
        <v>164</v>
      </c>
      <c r="G56" s="76" t="s">
        <v>165</v>
      </c>
      <c r="H56" s="72"/>
      <c r="I56" s="65" t="s">
        <v>168</v>
      </c>
    </row>
    <row r="57" spans="1:9" x14ac:dyDescent="0.2">
      <c r="A57" t="str">
        <f>M14&amp;" SD"</f>
        <v>Windham SD</v>
      </c>
      <c r="B57" s="46">
        <f t="shared" ref="B57:C57" si="9">T14</f>
        <v>0.95979999999999999</v>
      </c>
      <c r="C57" s="46">
        <f t="shared" si="9"/>
        <v>1.6299999999999999E-2</v>
      </c>
      <c r="D57" s="73">
        <f>B57+C57</f>
        <v>0.97609999999999997</v>
      </c>
      <c r="E57" s="51">
        <f t="shared" ref="E57:F57" si="10">W14</f>
        <v>0</v>
      </c>
      <c r="F57" s="46">
        <f t="shared" si="10"/>
        <v>0</v>
      </c>
      <c r="G57" s="73">
        <f>E57+F57</f>
        <v>0</v>
      </c>
      <c r="H57" s="24"/>
      <c r="I57" s="51">
        <f>G59-D59</f>
        <v>3.3900000000000263E-2</v>
      </c>
    </row>
    <row r="58" spans="1:9" ht="15" x14ac:dyDescent="0.35">
      <c r="A58" t="str">
        <f>M$20</f>
        <v>Leland &amp; Gray UHSD</v>
      </c>
      <c r="B58" s="47">
        <f>T19</f>
        <v>0.66369999999999996</v>
      </c>
      <c r="C58" s="47">
        <f>U19</f>
        <v>5.67E-2</v>
      </c>
      <c r="D58" s="74">
        <f>B58+C58</f>
        <v>0.72039999999999993</v>
      </c>
      <c r="E58" s="52">
        <f t="shared" ref="E58:F58" si="11">W19</f>
        <v>1.66</v>
      </c>
      <c r="F58" s="47">
        <f t="shared" si="11"/>
        <v>5.0799999999999998E-2</v>
      </c>
      <c r="G58" s="74">
        <f>E58+F58</f>
        <v>1.7107999999999999</v>
      </c>
      <c r="H58" s="24"/>
      <c r="I58" s="81">
        <f>ROUND(G59/D59-1,4)</f>
        <v>2.0199999999999999E-2</v>
      </c>
    </row>
    <row r="59" spans="1:9" x14ac:dyDescent="0.2">
      <c r="A59" s="54" t="s">
        <v>176</v>
      </c>
      <c r="B59" s="46">
        <f>B57+B58</f>
        <v>1.6234999999999999</v>
      </c>
      <c r="C59" s="46">
        <f>C57+C58</f>
        <v>7.2999999999999995E-2</v>
      </c>
      <c r="D59" s="75">
        <f>V14</f>
        <v>1.6768999999999998</v>
      </c>
      <c r="E59" s="51">
        <f>E57+E58</f>
        <v>1.66</v>
      </c>
      <c r="F59" s="46">
        <f>F57+F58</f>
        <v>5.0799999999999998E-2</v>
      </c>
      <c r="G59" s="75">
        <f>Y14</f>
        <v>1.7108000000000001</v>
      </c>
      <c r="H59" s="24"/>
      <c r="I59" s="83"/>
    </row>
    <row r="60" spans="1:9" x14ac:dyDescent="0.2">
      <c r="B60" s="46"/>
      <c r="C60" s="46"/>
      <c r="D60" s="46"/>
      <c r="E60" s="46"/>
      <c r="F60" s="46"/>
      <c r="G60" s="46"/>
      <c r="H60" s="24"/>
    </row>
    <row r="69" spans="2:8" x14ac:dyDescent="0.2">
      <c r="B69" s="24"/>
      <c r="C69" s="24"/>
      <c r="D69" s="24"/>
      <c r="E69" s="24"/>
      <c r="F69" s="24"/>
      <c r="G69" s="24"/>
      <c r="H69" s="24"/>
    </row>
    <row r="70" spans="2:8" x14ac:dyDescent="0.2">
      <c r="B70" s="24"/>
      <c r="C70" s="24"/>
      <c r="D70" s="24"/>
      <c r="E70" s="24"/>
      <c r="F70" s="24"/>
      <c r="G70" s="24"/>
      <c r="H70" s="24"/>
    </row>
    <row r="71" spans="2:8" x14ac:dyDescent="0.2">
      <c r="B71" s="24"/>
      <c r="C71" s="24"/>
      <c r="D71" s="24"/>
      <c r="E71" s="24"/>
      <c r="F71" s="24"/>
      <c r="G71" s="24"/>
      <c r="H71" s="24"/>
    </row>
    <row r="72" spans="2:8" x14ac:dyDescent="0.2">
      <c r="B72" s="24"/>
      <c r="C72" s="24"/>
      <c r="D72" s="24"/>
      <c r="E72" s="24"/>
      <c r="F72" s="24"/>
      <c r="G72" s="24"/>
      <c r="H72" s="24"/>
    </row>
    <row r="73" spans="2:8" x14ac:dyDescent="0.2">
      <c r="B73" s="24"/>
      <c r="C73" s="24"/>
      <c r="D73" s="24"/>
      <c r="E73" s="24"/>
      <c r="F73" s="24"/>
      <c r="G73" s="24"/>
      <c r="H73" s="24"/>
    </row>
    <row r="74" spans="2:8" x14ac:dyDescent="0.2">
      <c r="B74" s="24"/>
      <c r="C74" s="24"/>
      <c r="D74" s="24"/>
      <c r="E74" s="24"/>
      <c r="F74" s="24"/>
      <c r="G74" s="24"/>
      <c r="H74" s="24"/>
    </row>
    <row r="75" spans="2:8" x14ac:dyDescent="0.2">
      <c r="B75" s="24"/>
      <c r="C75" s="24"/>
      <c r="D75" s="24"/>
      <c r="E75" s="24"/>
      <c r="F75" s="24"/>
      <c r="G75" s="24"/>
      <c r="H75" s="24"/>
    </row>
    <row r="76" spans="2:8" x14ac:dyDescent="0.2">
      <c r="B76" s="24"/>
      <c r="C76" s="24"/>
      <c r="D76" s="24"/>
      <c r="E76" s="24"/>
      <c r="F76" s="24"/>
      <c r="G76" s="24"/>
      <c r="H76" s="24"/>
    </row>
    <row r="77" spans="2:8" x14ac:dyDescent="0.2">
      <c r="B77" s="24"/>
      <c r="C77" s="24"/>
      <c r="D77" s="24"/>
      <c r="E77" s="24"/>
      <c r="F77" s="24"/>
      <c r="G77" s="24"/>
      <c r="H77" s="24"/>
    </row>
    <row r="78" spans="2:8" x14ac:dyDescent="0.2">
      <c r="B78" s="24"/>
      <c r="C78" s="24"/>
      <c r="D78" s="24"/>
      <c r="E78" s="24"/>
      <c r="F78" s="24"/>
      <c r="G78" s="24"/>
      <c r="H78" s="24"/>
    </row>
    <row r="79" spans="2:8" x14ac:dyDescent="0.2">
      <c r="B79" s="24"/>
      <c r="C79" s="24"/>
      <c r="D79" s="24"/>
      <c r="E79" s="24"/>
      <c r="F79" s="24"/>
      <c r="G79" s="24"/>
      <c r="H79" s="24"/>
    </row>
    <row r="80" spans="2:8" x14ac:dyDescent="0.2">
      <c r="B80" s="24"/>
      <c r="C80" s="24"/>
      <c r="D80" s="24"/>
      <c r="E80" s="24"/>
      <c r="F80" s="24"/>
      <c r="G80" s="24"/>
      <c r="H80" s="24"/>
    </row>
  </sheetData>
  <pageMargins left="0.7" right="0.7" top="0.75" bottom="0.75" header="0.3" footer="0.3"/>
  <pageSetup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FF33"/>
  </sheetPr>
  <dimension ref="A2:N76"/>
  <sheetViews>
    <sheetView zoomScale="85" zoomScaleNormal="85" workbookViewId="0">
      <pane xSplit="8" ySplit="2" topLeftCell="I30" activePane="bottomRight" state="frozen"/>
      <selection pane="topRight" activeCell="I1" sqref="I1"/>
      <selection pane="bottomLeft" activeCell="A3" sqref="A3"/>
      <selection pane="bottomRight" activeCell="A53" sqref="A53:N63"/>
    </sheetView>
  </sheetViews>
  <sheetFormatPr defaultRowHeight="12.75" x14ac:dyDescent="0.2"/>
  <cols>
    <col min="1" max="1" width="5.28515625" bestFit="1" customWidth="1"/>
    <col min="2" max="2" width="21.7109375" bestFit="1" customWidth="1"/>
    <col min="3" max="3" width="5.7109375" bestFit="1" customWidth="1"/>
    <col min="4" max="4" width="21.140625" bestFit="1" customWidth="1"/>
    <col min="5" max="5" width="8.140625" bestFit="1" customWidth="1"/>
    <col min="6" max="6" width="10.28515625" bestFit="1" customWidth="1"/>
    <col min="7" max="7" width="4.28515625" customWidth="1"/>
    <col min="8" max="8" width="1.85546875" customWidth="1"/>
  </cols>
  <sheetData>
    <row r="2" spans="1:14" x14ac:dyDescent="0.2">
      <c r="I2" t="s">
        <v>2</v>
      </c>
      <c r="J2" t="s">
        <v>1</v>
      </c>
      <c r="K2" t="s">
        <v>6</v>
      </c>
      <c r="L2" s="55" t="s">
        <v>3</v>
      </c>
      <c r="M2" t="s">
        <v>4</v>
      </c>
      <c r="N2" t="s">
        <v>5</v>
      </c>
    </row>
    <row r="3" spans="1:14" x14ac:dyDescent="0.2">
      <c r="A3" s="1" t="s">
        <v>7</v>
      </c>
      <c r="B3" s="2" t="s">
        <v>8</v>
      </c>
      <c r="C3" s="3" t="s">
        <v>7</v>
      </c>
      <c r="D3" s="4" t="s">
        <v>8</v>
      </c>
      <c r="E3" s="5" t="s">
        <v>9</v>
      </c>
      <c r="F3" s="6" t="s">
        <v>10</v>
      </c>
      <c r="G3" s="7">
        <v>4</v>
      </c>
      <c r="H3" s="8"/>
      <c r="I3" s="24">
        <v>0.80089999999999995</v>
      </c>
      <c r="J3" s="24">
        <v>0</v>
      </c>
      <c r="K3" s="24">
        <v>1.4373</v>
      </c>
      <c r="L3" s="56">
        <v>0</v>
      </c>
      <c r="M3" s="24">
        <v>0</v>
      </c>
      <c r="N3" s="24">
        <v>1.4712000000000001</v>
      </c>
    </row>
    <row r="4" spans="1:14" x14ac:dyDescent="0.2">
      <c r="A4" s="1" t="s">
        <v>11</v>
      </c>
      <c r="B4" s="2" t="s">
        <v>12</v>
      </c>
      <c r="C4" s="25" t="s">
        <v>11</v>
      </c>
      <c r="D4" s="4" t="s">
        <v>12</v>
      </c>
      <c r="E4" s="26" t="s">
        <v>13</v>
      </c>
      <c r="F4" s="6" t="s">
        <v>10</v>
      </c>
      <c r="G4" s="7">
        <v>4</v>
      </c>
      <c r="H4" s="8"/>
      <c r="I4" s="24">
        <v>0</v>
      </c>
      <c r="J4" s="24">
        <v>0</v>
      </c>
      <c r="K4" s="24">
        <v>1.5385</v>
      </c>
      <c r="L4" s="56">
        <v>0</v>
      </c>
      <c r="M4" s="24">
        <v>0</v>
      </c>
      <c r="N4" s="24">
        <v>1.4712000000000001</v>
      </c>
    </row>
    <row r="5" spans="1:14" x14ac:dyDescent="0.2">
      <c r="A5" s="1" t="s">
        <v>14</v>
      </c>
      <c r="B5" s="2" t="s">
        <v>15</v>
      </c>
      <c r="C5" s="3" t="s">
        <v>14</v>
      </c>
      <c r="D5" s="4" t="s">
        <v>15</v>
      </c>
      <c r="E5" s="5" t="s">
        <v>16</v>
      </c>
      <c r="F5" s="6" t="s">
        <v>10</v>
      </c>
      <c r="G5" s="7">
        <v>4</v>
      </c>
      <c r="H5" s="8"/>
      <c r="I5" s="24">
        <v>0.92220000000000002</v>
      </c>
      <c r="J5" s="24">
        <v>0</v>
      </c>
      <c r="K5" s="24">
        <v>1.4490000000000001</v>
      </c>
      <c r="L5" s="56">
        <v>0</v>
      </c>
      <c r="M5" s="24">
        <v>0</v>
      </c>
      <c r="N5" s="24">
        <v>1.4712000000000001</v>
      </c>
    </row>
    <row r="6" spans="1:14" x14ac:dyDescent="0.2">
      <c r="A6" s="1" t="s">
        <v>17</v>
      </c>
      <c r="B6" s="2" t="s">
        <v>18</v>
      </c>
      <c r="C6" s="3" t="s">
        <v>17</v>
      </c>
      <c r="D6" s="4" t="s">
        <v>18</v>
      </c>
      <c r="E6" s="5" t="s">
        <v>19</v>
      </c>
      <c r="F6" s="6" t="s">
        <v>10</v>
      </c>
      <c r="G6" s="7">
        <v>4</v>
      </c>
      <c r="H6" s="8"/>
      <c r="I6" s="24">
        <v>0.60140000000000005</v>
      </c>
      <c r="J6" s="24">
        <v>0</v>
      </c>
      <c r="K6" s="24">
        <v>1.5773999999999999</v>
      </c>
      <c r="L6" s="56">
        <v>0</v>
      </c>
      <c r="M6" s="24">
        <v>0</v>
      </c>
      <c r="N6" s="24">
        <v>1.4712000000000001</v>
      </c>
    </row>
    <row r="7" spans="1:14" x14ac:dyDescent="0.2">
      <c r="A7" s="1" t="s">
        <v>20</v>
      </c>
      <c r="B7" s="2" t="s">
        <v>21</v>
      </c>
      <c r="C7" s="3" t="s">
        <v>20</v>
      </c>
      <c r="D7" s="4" t="s">
        <v>21</v>
      </c>
      <c r="E7" s="5" t="s">
        <v>22</v>
      </c>
      <c r="F7" s="6" t="s">
        <v>23</v>
      </c>
      <c r="G7" s="7">
        <v>4</v>
      </c>
      <c r="H7" s="8"/>
      <c r="I7" s="24">
        <v>0.88739999999999997</v>
      </c>
      <c r="J7" s="24">
        <v>0</v>
      </c>
      <c r="K7" s="24">
        <v>1.3902999999999999</v>
      </c>
      <c r="L7" s="56">
        <v>0</v>
      </c>
      <c r="M7" s="24">
        <v>0</v>
      </c>
      <c r="N7" s="24">
        <v>1.4712000000000001</v>
      </c>
    </row>
    <row r="8" spans="1:14" x14ac:dyDescent="0.2">
      <c r="A8" s="1" t="s">
        <v>24</v>
      </c>
      <c r="B8" s="2" t="s">
        <v>25</v>
      </c>
      <c r="C8" s="3" t="s">
        <v>24</v>
      </c>
      <c r="D8" s="4" t="s">
        <v>25</v>
      </c>
      <c r="E8" s="5" t="s">
        <v>26</v>
      </c>
      <c r="F8" s="6" t="s">
        <v>10</v>
      </c>
      <c r="G8" s="7">
        <v>4</v>
      </c>
      <c r="H8" s="8"/>
      <c r="I8" s="24">
        <v>0.86170000000000002</v>
      </c>
      <c r="J8" s="24">
        <v>0</v>
      </c>
      <c r="K8" s="24">
        <v>1.2553000000000001</v>
      </c>
      <c r="L8" s="56">
        <v>0</v>
      </c>
      <c r="M8" s="24">
        <v>0</v>
      </c>
      <c r="N8" s="24">
        <v>1.4712000000000001</v>
      </c>
    </row>
    <row r="9" spans="1:14" x14ac:dyDescent="0.2">
      <c r="A9" s="9" t="s">
        <v>7</v>
      </c>
      <c r="B9" s="10" t="s">
        <v>8</v>
      </c>
      <c r="C9" s="11" t="s">
        <v>27</v>
      </c>
      <c r="D9" s="12" t="s">
        <v>28</v>
      </c>
      <c r="E9" s="13" t="s">
        <v>29</v>
      </c>
      <c r="F9" s="14" t="s">
        <v>10</v>
      </c>
      <c r="G9" s="15">
        <v>4</v>
      </c>
      <c r="H9" s="16"/>
      <c r="I9" s="24">
        <v>0.62719999999999998</v>
      </c>
      <c r="J9" s="24">
        <v>9.1999999999999998E-3</v>
      </c>
      <c r="K9" s="24">
        <v>0</v>
      </c>
      <c r="L9" s="56">
        <v>1.464</v>
      </c>
      <c r="M9" s="24">
        <v>7.1999999999999998E-3</v>
      </c>
      <c r="N9" s="24">
        <v>0</v>
      </c>
    </row>
    <row r="10" spans="1:14" x14ac:dyDescent="0.2">
      <c r="A10" s="9" t="s">
        <v>11</v>
      </c>
      <c r="B10" s="10" t="s">
        <v>12</v>
      </c>
      <c r="C10" s="11" t="s">
        <v>27</v>
      </c>
      <c r="D10" s="12" t="s">
        <v>28</v>
      </c>
      <c r="E10" s="13" t="s">
        <v>30</v>
      </c>
      <c r="F10" s="14" t="s">
        <v>10</v>
      </c>
      <c r="G10" s="15">
        <v>4</v>
      </c>
      <c r="H10" s="16"/>
      <c r="I10" s="24">
        <v>0.49059999999999998</v>
      </c>
      <c r="J10" s="24">
        <v>7.1999999999999998E-3</v>
      </c>
      <c r="K10" s="24">
        <v>0</v>
      </c>
      <c r="L10" s="56">
        <v>1.464</v>
      </c>
      <c r="M10" s="24">
        <v>7.1999999999999998E-3</v>
      </c>
      <c r="N10" s="24">
        <v>0</v>
      </c>
    </row>
    <row r="11" spans="1:14" x14ac:dyDescent="0.2">
      <c r="A11" s="9" t="s">
        <v>14</v>
      </c>
      <c r="B11" s="10" t="s">
        <v>15</v>
      </c>
      <c r="C11" s="11" t="s">
        <v>27</v>
      </c>
      <c r="D11" s="12" t="s">
        <v>28</v>
      </c>
      <c r="E11" s="13" t="s">
        <v>31</v>
      </c>
      <c r="F11" s="14" t="s">
        <v>10</v>
      </c>
      <c r="G11" s="15">
        <v>4</v>
      </c>
      <c r="H11" s="16"/>
      <c r="I11" s="24">
        <v>0.51919999999999999</v>
      </c>
      <c r="J11" s="24">
        <v>7.6E-3</v>
      </c>
      <c r="K11" s="24">
        <v>0</v>
      </c>
      <c r="L11" s="56">
        <v>1.464</v>
      </c>
      <c r="M11" s="24">
        <v>7.1999999999999998E-3</v>
      </c>
      <c r="N11" s="24">
        <v>0</v>
      </c>
    </row>
    <row r="12" spans="1:14" x14ac:dyDescent="0.2">
      <c r="A12" s="9" t="s">
        <v>20</v>
      </c>
      <c r="B12" s="10" t="s">
        <v>21</v>
      </c>
      <c r="C12" s="11" t="s">
        <v>27</v>
      </c>
      <c r="D12" s="12" t="s">
        <v>28</v>
      </c>
      <c r="E12" s="13" t="s">
        <v>32</v>
      </c>
      <c r="F12" s="14" t="s">
        <v>23</v>
      </c>
      <c r="G12" s="15">
        <v>4</v>
      </c>
      <c r="H12" s="16"/>
      <c r="I12" s="24">
        <v>0.49559999999999998</v>
      </c>
      <c r="J12" s="24">
        <v>7.3000000000000001E-3</v>
      </c>
      <c r="K12" s="24">
        <v>0</v>
      </c>
      <c r="L12" s="56">
        <v>1.464</v>
      </c>
      <c r="M12" s="24">
        <v>7.1999999999999998E-3</v>
      </c>
      <c r="N12" s="24">
        <v>0</v>
      </c>
    </row>
    <row r="13" spans="1:14" x14ac:dyDescent="0.2">
      <c r="A13" s="9" t="s">
        <v>24</v>
      </c>
      <c r="B13" s="10" t="s">
        <v>25</v>
      </c>
      <c r="C13" s="11" t="s">
        <v>27</v>
      </c>
      <c r="D13" s="12" t="s">
        <v>28</v>
      </c>
      <c r="E13" s="13" t="s">
        <v>33</v>
      </c>
      <c r="F13" s="14" t="s">
        <v>10</v>
      </c>
      <c r="G13" s="15">
        <v>4</v>
      </c>
      <c r="H13" s="16"/>
      <c r="I13" s="24">
        <v>0.38790000000000002</v>
      </c>
      <c r="J13" s="24">
        <v>5.7000000000000002E-3</v>
      </c>
      <c r="K13" s="24">
        <v>0</v>
      </c>
      <c r="L13" s="56">
        <v>1.464</v>
      </c>
      <c r="M13" s="24">
        <v>7.1999999999999998E-3</v>
      </c>
      <c r="N13" s="24">
        <v>0</v>
      </c>
    </row>
    <row r="14" spans="1:14" x14ac:dyDescent="0.2">
      <c r="A14" s="17" t="s">
        <v>27</v>
      </c>
      <c r="B14" s="18" t="s">
        <v>34</v>
      </c>
      <c r="C14" s="19" t="s">
        <v>27</v>
      </c>
      <c r="D14" s="20" t="s">
        <v>34</v>
      </c>
      <c r="E14" s="21" t="s">
        <v>35</v>
      </c>
      <c r="F14" s="22" t="s">
        <v>10</v>
      </c>
      <c r="G14" s="23">
        <v>4</v>
      </c>
      <c r="H14" s="16"/>
      <c r="I14" s="24">
        <v>0</v>
      </c>
      <c r="J14" s="24">
        <v>0</v>
      </c>
      <c r="K14" s="24">
        <v>0</v>
      </c>
      <c r="L14" s="56">
        <v>0</v>
      </c>
      <c r="M14" s="24">
        <v>0</v>
      </c>
      <c r="N14" s="24">
        <v>0</v>
      </c>
    </row>
    <row r="15" spans="1:14" x14ac:dyDescent="0.2">
      <c r="A15" s="9" t="s">
        <v>11</v>
      </c>
      <c r="B15" s="10" t="s">
        <v>12</v>
      </c>
      <c r="C15" s="11" t="s">
        <v>36</v>
      </c>
      <c r="D15" s="12" t="s">
        <v>37</v>
      </c>
      <c r="E15" s="13" t="s">
        <v>38</v>
      </c>
      <c r="F15" s="14" t="s">
        <v>10</v>
      </c>
      <c r="G15" s="15">
        <v>4</v>
      </c>
      <c r="H15" s="16"/>
      <c r="I15" s="24">
        <v>1.0407999999999999</v>
      </c>
      <c r="J15" s="24">
        <v>0</v>
      </c>
      <c r="K15" s="24">
        <v>0</v>
      </c>
      <c r="L15" s="56">
        <v>0</v>
      </c>
      <c r="M15" s="24">
        <v>0</v>
      </c>
      <c r="N15" s="24">
        <v>0</v>
      </c>
    </row>
    <row r="16" spans="1:14" x14ac:dyDescent="0.2">
      <c r="A16" s="9" t="s">
        <v>17</v>
      </c>
      <c r="B16" s="10" t="s">
        <v>18</v>
      </c>
      <c r="C16" s="11" t="s">
        <v>36</v>
      </c>
      <c r="D16" s="12" t="s">
        <v>37</v>
      </c>
      <c r="E16" s="13" t="s">
        <v>39</v>
      </c>
      <c r="F16" s="14" t="s">
        <v>10</v>
      </c>
      <c r="G16" s="15">
        <v>4</v>
      </c>
      <c r="H16" s="16"/>
      <c r="I16" s="24">
        <v>0.97599999999999998</v>
      </c>
      <c r="J16" s="24">
        <v>0</v>
      </c>
      <c r="K16" s="24">
        <v>0</v>
      </c>
      <c r="L16" s="56">
        <v>1.464</v>
      </c>
      <c r="M16" s="24">
        <v>7.1999999999999998E-3</v>
      </c>
      <c r="N16" s="24">
        <v>0</v>
      </c>
    </row>
    <row r="17" spans="1:14" x14ac:dyDescent="0.2">
      <c r="A17" s="27" t="s">
        <v>36</v>
      </c>
      <c r="B17" s="28" t="s">
        <v>40</v>
      </c>
      <c r="C17" s="29" t="s">
        <v>36</v>
      </c>
      <c r="D17" s="30" t="s">
        <v>40</v>
      </c>
      <c r="E17" s="31" t="s">
        <v>41</v>
      </c>
      <c r="F17" s="32" t="s">
        <v>10</v>
      </c>
      <c r="G17" s="33">
        <v>4</v>
      </c>
      <c r="H17" s="16"/>
      <c r="I17" s="24">
        <v>0</v>
      </c>
      <c r="J17" s="24">
        <v>0</v>
      </c>
      <c r="K17" s="24">
        <v>0</v>
      </c>
      <c r="L17" s="56">
        <v>0</v>
      </c>
      <c r="M17" s="24">
        <v>0</v>
      </c>
      <c r="N17" s="24">
        <v>0</v>
      </c>
    </row>
    <row r="18" spans="1:14" x14ac:dyDescent="0.2">
      <c r="A18" s="1" t="s">
        <v>42</v>
      </c>
      <c r="B18" s="2" t="s">
        <v>43</v>
      </c>
      <c r="C18" s="3" t="s">
        <v>42</v>
      </c>
      <c r="D18" s="4" t="s">
        <v>43</v>
      </c>
      <c r="E18" s="5" t="s">
        <v>44</v>
      </c>
      <c r="F18" s="6" t="s">
        <v>45</v>
      </c>
      <c r="G18" s="7">
        <v>12</v>
      </c>
      <c r="H18" s="8"/>
      <c r="I18" s="24">
        <v>0</v>
      </c>
      <c r="J18" s="24">
        <v>0</v>
      </c>
      <c r="K18" s="24">
        <v>1.4782</v>
      </c>
      <c r="L18" s="56">
        <v>0</v>
      </c>
      <c r="M18" s="24">
        <v>0</v>
      </c>
      <c r="N18" s="24">
        <v>1.5176000000000001</v>
      </c>
    </row>
    <row r="19" spans="1:14" x14ac:dyDescent="0.2">
      <c r="A19" s="1" t="s">
        <v>46</v>
      </c>
      <c r="B19" s="2" t="s">
        <v>47</v>
      </c>
      <c r="C19" s="3" t="s">
        <v>46</v>
      </c>
      <c r="D19" s="4" t="s">
        <v>47</v>
      </c>
      <c r="E19" s="5" t="s">
        <v>48</v>
      </c>
      <c r="F19" s="6" t="s">
        <v>45</v>
      </c>
      <c r="G19" s="7">
        <v>12</v>
      </c>
      <c r="H19" s="8"/>
      <c r="I19" s="24">
        <v>0.56389999999999996</v>
      </c>
      <c r="J19" s="24">
        <v>2.0299999999999999E-2</v>
      </c>
      <c r="K19" s="24">
        <v>1.4893000000000001</v>
      </c>
      <c r="L19" s="56">
        <v>0</v>
      </c>
      <c r="M19" s="24">
        <v>0</v>
      </c>
      <c r="N19" s="24">
        <v>1.5176000000000001</v>
      </c>
    </row>
    <row r="20" spans="1:14" x14ac:dyDescent="0.2">
      <c r="A20" s="1" t="s">
        <v>49</v>
      </c>
      <c r="B20" s="2" t="s">
        <v>50</v>
      </c>
      <c r="C20" s="3" t="s">
        <v>49</v>
      </c>
      <c r="D20" s="4" t="s">
        <v>50</v>
      </c>
      <c r="E20" s="5" t="s">
        <v>51</v>
      </c>
      <c r="F20" s="6" t="s">
        <v>45</v>
      </c>
      <c r="G20" s="7">
        <v>12</v>
      </c>
      <c r="H20" s="8"/>
      <c r="I20" s="24">
        <v>0</v>
      </c>
      <c r="J20" s="24">
        <v>0</v>
      </c>
      <c r="K20" s="24">
        <v>1.4782</v>
      </c>
      <c r="L20" s="56">
        <v>0</v>
      </c>
      <c r="M20" s="24">
        <v>0</v>
      </c>
      <c r="N20" s="24">
        <v>1.5176000000000001</v>
      </c>
    </row>
    <row r="21" spans="1:14" x14ac:dyDescent="0.2">
      <c r="A21" s="1" t="s">
        <v>52</v>
      </c>
      <c r="B21" s="2" t="s">
        <v>53</v>
      </c>
      <c r="C21" s="3" t="s">
        <v>52</v>
      </c>
      <c r="D21" s="4" t="s">
        <v>53</v>
      </c>
      <c r="E21" s="5" t="s">
        <v>54</v>
      </c>
      <c r="F21" s="6" t="s">
        <v>45</v>
      </c>
      <c r="G21" s="7">
        <v>12</v>
      </c>
      <c r="H21" s="8"/>
      <c r="I21" s="24">
        <v>0</v>
      </c>
      <c r="J21" s="24">
        <v>0</v>
      </c>
      <c r="K21" s="24">
        <v>1.4782</v>
      </c>
      <c r="L21" s="56">
        <v>0</v>
      </c>
      <c r="M21" s="24">
        <v>0</v>
      </c>
      <c r="N21" s="24">
        <v>1.5176000000000001</v>
      </c>
    </row>
    <row r="22" spans="1:14" x14ac:dyDescent="0.2">
      <c r="A22" s="1" t="s">
        <v>55</v>
      </c>
      <c r="B22" s="2" t="s">
        <v>56</v>
      </c>
      <c r="C22" s="3" t="s">
        <v>55</v>
      </c>
      <c r="D22" s="4" t="s">
        <v>56</v>
      </c>
      <c r="E22" s="5" t="s">
        <v>57</v>
      </c>
      <c r="F22" s="6" t="s">
        <v>45</v>
      </c>
      <c r="G22" s="7">
        <v>12</v>
      </c>
      <c r="H22" s="8"/>
      <c r="I22" s="24">
        <v>0</v>
      </c>
      <c r="J22" s="24">
        <v>0</v>
      </c>
      <c r="K22" s="24">
        <v>1.4782</v>
      </c>
      <c r="L22" s="56">
        <v>0</v>
      </c>
      <c r="M22" s="24">
        <v>0</v>
      </c>
      <c r="N22" s="24">
        <v>1.5176000000000001</v>
      </c>
    </row>
    <row r="23" spans="1:14" x14ac:dyDescent="0.2">
      <c r="A23" s="9" t="s">
        <v>42</v>
      </c>
      <c r="B23" s="10" t="s">
        <v>43</v>
      </c>
      <c r="C23" s="11" t="s">
        <v>58</v>
      </c>
      <c r="D23" s="12" t="s">
        <v>59</v>
      </c>
      <c r="E23" s="13" t="s">
        <v>60</v>
      </c>
      <c r="F23" s="14" t="s">
        <v>45</v>
      </c>
      <c r="G23" s="15">
        <v>12</v>
      </c>
      <c r="H23" s="8"/>
      <c r="I23" s="24">
        <v>0.50039999999999996</v>
      </c>
      <c r="J23" s="24">
        <v>3.9399999999999998E-2</v>
      </c>
      <c r="K23" s="24">
        <v>0</v>
      </c>
      <c r="L23" s="56">
        <v>0</v>
      </c>
      <c r="M23" s="24">
        <v>0</v>
      </c>
      <c r="N23" s="24">
        <v>0</v>
      </c>
    </row>
    <row r="24" spans="1:14" x14ac:dyDescent="0.2">
      <c r="A24" s="9" t="s">
        <v>49</v>
      </c>
      <c r="B24" s="10" t="s">
        <v>50</v>
      </c>
      <c r="C24" s="11" t="s">
        <v>58</v>
      </c>
      <c r="D24" s="12" t="s">
        <v>59</v>
      </c>
      <c r="E24" s="13" t="s">
        <v>61</v>
      </c>
      <c r="F24" s="14" t="s">
        <v>45</v>
      </c>
      <c r="G24" s="15">
        <v>12</v>
      </c>
      <c r="H24" s="8"/>
      <c r="I24" s="24">
        <v>0.50039999999999996</v>
      </c>
      <c r="J24" s="24">
        <v>3.9399999999999998E-2</v>
      </c>
      <c r="K24" s="24">
        <v>0</v>
      </c>
      <c r="L24" s="56">
        <v>0</v>
      </c>
      <c r="M24" s="24">
        <v>0</v>
      </c>
      <c r="N24" s="24">
        <v>0</v>
      </c>
    </row>
    <row r="25" spans="1:14" x14ac:dyDescent="0.2">
      <c r="A25" s="9" t="s">
        <v>52</v>
      </c>
      <c r="B25" s="10" t="s">
        <v>53</v>
      </c>
      <c r="C25" s="11" t="s">
        <v>58</v>
      </c>
      <c r="D25" s="12" t="s">
        <v>59</v>
      </c>
      <c r="E25" s="13" t="s">
        <v>62</v>
      </c>
      <c r="F25" s="14" t="s">
        <v>45</v>
      </c>
      <c r="G25" s="15">
        <v>12</v>
      </c>
      <c r="H25" s="8"/>
      <c r="I25" s="24">
        <v>0.50039999999999996</v>
      </c>
      <c r="J25" s="24">
        <v>3.9399999999999998E-2</v>
      </c>
      <c r="K25" s="24">
        <v>0</v>
      </c>
      <c r="L25" s="56">
        <v>0</v>
      </c>
      <c r="M25" s="24">
        <v>0</v>
      </c>
      <c r="N25" s="24">
        <v>0</v>
      </c>
    </row>
    <row r="26" spans="1:14" x14ac:dyDescent="0.2">
      <c r="A26" s="9" t="s">
        <v>55</v>
      </c>
      <c r="B26" s="10" t="s">
        <v>56</v>
      </c>
      <c r="C26" s="11" t="s">
        <v>58</v>
      </c>
      <c r="D26" s="12" t="s">
        <v>59</v>
      </c>
      <c r="E26" s="13" t="s">
        <v>63</v>
      </c>
      <c r="F26" s="14" t="s">
        <v>45</v>
      </c>
      <c r="G26" s="15">
        <v>12</v>
      </c>
      <c r="H26" s="8"/>
      <c r="I26" s="24">
        <v>0.50039999999999996</v>
      </c>
      <c r="J26" s="24">
        <v>3.9399999999999998E-2</v>
      </c>
      <c r="K26" s="24">
        <v>0</v>
      </c>
      <c r="L26" s="56">
        <v>0</v>
      </c>
      <c r="M26" s="24">
        <v>0</v>
      </c>
      <c r="N26" s="24">
        <v>0</v>
      </c>
    </row>
    <row r="27" spans="1:14" x14ac:dyDescent="0.2">
      <c r="A27" s="34" t="s">
        <v>58</v>
      </c>
      <c r="B27" s="35" t="s">
        <v>64</v>
      </c>
      <c r="C27" s="36" t="s">
        <v>58</v>
      </c>
      <c r="D27" s="37" t="s">
        <v>59</v>
      </c>
      <c r="E27" s="38" t="s">
        <v>65</v>
      </c>
      <c r="F27" s="39" t="s">
        <v>45</v>
      </c>
      <c r="G27" s="40">
        <v>12</v>
      </c>
      <c r="H27" s="8"/>
      <c r="I27" s="24">
        <v>0</v>
      </c>
      <c r="J27" s="24">
        <v>0</v>
      </c>
      <c r="K27" s="24">
        <v>0</v>
      </c>
      <c r="L27" s="56">
        <v>0</v>
      </c>
      <c r="M27" s="24">
        <v>0</v>
      </c>
      <c r="N27" s="24">
        <v>0</v>
      </c>
    </row>
    <row r="28" spans="1:14" x14ac:dyDescent="0.2">
      <c r="A28" s="9" t="s">
        <v>42</v>
      </c>
      <c r="B28" s="10" t="s">
        <v>43</v>
      </c>
      <c r="C28" s="11" t="s">
        <v>66</v>
      </c>
      <c r="D28" s="12" t="s">
        <v>67</v>
      </c>
      <c r="E28" s="13" t="s">
        <v>68</v>
      </c>
      <c r="F28" s="14" t="s">
        <v>45</v>
      </c>
      <c r="G28" s="15">
        <v>12</v>
      </c>
      <c r="H28" s="8"/>
      <c r="I28" s="24">
        <v>0.93840000000000001</v>
      </c>
      <c r="J28" s="24">
        <v>0</v>
      </c>
      <c r="K28" s="24">
        <v>0</v>
      </c>
      <c r="L28" s="56">
        <v>1.4805999999999999</v>
      </c>
      <c r="M28" s="24">
        <v>3.6999999999999998E-2</v>
      </c>
      <c r="N28" s="24">
        <v>0</v>
      </c>
    </row>
    <row r="29" spans="1:14" x14ac:dyDescent="0.2">
      <c r="A29" s="9" t="s">
        <v>46</v>
      </c>
      <c r="B29" s="10" t="s">
        <v>47</v>
      </c>
      <c r="C29" s="11" t="s">
        <v>66</v>
      </c>
      <c r="D29" s="12" t="s">
        <v>67</v>
      </c>
      <c r="E29" s="13" t="s">
        <v>69</v>
      </c>
      <c r="F29" s="14" t="s">
        <v>45</v>
      </c>
      <c r="G29" s="15">
        <v>12</v>
      </c>
      <c r="H29" s="8"/>
      <c r="I29" s="24">
        <v>0.90510000000000002</v>
      </c>
      <c r="J29" s="24">
        <v>0</v>
      </c>
      <c r="K29" s="24">
        <v>0</v>
      </c>
      <c r="L29" s="56">
        <v>1.4805999999999999</v>
      </c>
      <c r="M29" s="24">
        <v>3.6999999999999998E-2</v>
      </c>
      <c r="N29" s="24">
        <v>0</v>
      </c>
    </row>
    <row r="30" spans="1:14" x14ac:dyDescent="0.2">
      <c r="A30" s="9" t="s">
        <v>49</v>
      </c>
      <c r="B30" s="10" t="s">
        <v>50</v>
      </c>
      <c r="C30" s="11" t="s">
        <v>66</v>
      </c>
      <c r="D30" s="12" t="s">
        <v>67</v>
      </c>
      <c r="E30" s="13" t="s">
        <v>70</v>
      </c>
      <c r="F30" s="14" t="s">
        <v>45</v>
      </c>
      <c r="G30" s="15">
        <v>12</v>
      </c>
      <c r="H30" s="8"/>
      <c r="I30" s="24">
        <v>0.93840000000000001</v>
      </c>
      <c r="J30" s="24">
        <v>0</v>
      </c>
      <c r="K30" s="24">
        <v>0</v>
      </c>
      <c r="L30" s="56">
        <v>1.4805999999999999</v>
      </c>
      <c r="M30" s="24">
        <v>3.6999999999999998E-2</v>
      </c>
      <c r="N30" s="24">
        <v>0</v>
      </c>
    </row>
    <row r="31" spans="1:14" x14ac:dyDescent="0.2">
      <c r="A31" s="9" t="s">
        <v>52</v>
      </c>
      <c r="B31" s="10" t="s">
        <v>53</v>
      </c>
      <c r="C31" s="11" t="s">
        <v>66</v>
      </c>
      <c r="D31" s="12" t="s">
        <v>67</v>
      </c>
      <c r="E31" s="13" t="s">
        <v>71</v>
      </c>
      <c r="F31" s="14" t="s">
        <v>45</v>
      </c>
      <c r="G31" s="15">
        <v>12</v>
      </c>
      <c r="H31" s="8"/>
      <c r="I31" s="24">
        <v>0.93840000000000001</v>
      </c>
      <c r="J31" s="24">
        <v>0</v>
      </c>
      <c r="K31" s="24">
        <v>0</v>
      </c>
      <c r="L31" s="56">
        <v>1.4805999999999999</v>
      </c>
      <c r="M31" s="24">
        <v>3.6999999999999998E-2</v>
      </c>
      <c r="N31" s="24">
        <v>0</v>
      </c>
    </row>
    <row r="32" spans="1:14" x14ac:dyDescent="0.2">
      <c r="A32" s="9" t="s">
        <v>55</v>
      </c>
      <c r="B32" s="10" t="s">
        <v>56</v>
      </c>
      <c r="C32" s="11" t="s">
        <v>66</v>
      </c>
      <c r="D32" s="12" t="s">
        <v>67</v>
      </c>
      <c r="E32" s="13" t="s">
        <v>72</v>
      </c>
      <c r="F32" s="14" t="s">
        <v>45</v>
      </c>
      <c r="G32" s="15">
        <v>12</v>
      </c>
      <c r="H32" s="8"/>
      <c r="I32" s="24">
        <v>0.93840000000000001</v>
      </c>
      <c r="J32" s="24">
        <v>0</v>
      </c>
      <c r="K32" s="24">
        <v>0</v>
      </c>
      <c r="L32" s="56">
        <v>1.4805999999999999</v>
      </c>
      <c r="M32" s="24">
        <v>3.6999999999999998E-2</v>
      </c>
      <c r="N32" s="24">
        <v>0</v>
      </c>
    </row>
    <row r="33" spans="1:14" x14ac:dyDescent="0.2">
      <c r="A33" s="34" t="s">
        <v>66</v>
      </c>
      <c r="B33" s="35" t="s">
        <v>64</v>
      </c>
      <c r="C33" s="36" t="s">
        <v>66</v>
      </c>
      <c r="D33" s="37" t="s">
        <v>67</v>
      </c>
      <c r="E33" s="38" t="s">
        <v>73</v>
      </c>
      <c r="F33" s="39" t="s">
        <v>45</v>
      </c>
      <c r="G33" s="40">
        <v>12</v>
      </c>
      <c r="H33" s="8"/>
      <c r="I33" s="24">
        <v>0</v>
      </c>
      <c r="J33" s="24">
        <v>0</v>
      </c>
      <c r="K33" s="24">
        <v>0</v>
      </c>
      <c r="L33" s="56">
        <v>0</v>
      </c>
      <c r="M33" s="24">
        <v>0</v>
      </c>
      <c r="N33" s="24">
        <v>0</v>
      </c>
    </row>
    <row r="34" spans="1:14" x14ac:dyDescent="0.2">
      <c r="A34" s="1" t="s">
        <v>74</v>
      </c>
      <c r="B34" s="2" t="s">
        <v>75</v>
      </c>
      <c r="C34" s="3" t="s">
        <v>74</v>
      </c>
      <c r="D34" s="4" t="s">
        <v>75</v>
      </c>
      <c r="E34" s="5" t="s">
        <v>76</v>
      </c>
      <c r="F34" s="6" t="s">
        <v>77</v>
      </c>
      <c r="G34" s="7">
        <v>25</v>
      </c>
      <c r="H34" s="8"/>
      <c r="I34" s="24">
        <v>0</v>
      </c>
      <c r="J34" s="24">
        <v>0</v>
      </c>
      <c r="K34" s="24">
        <v>1.5236000000000001</v>
      </c>
      <c r="L34" s="56">
        <v>0</v>
      </c>
      <c r="M34" s="24">
        <v>0</v>
      </c>
      <c r="N34" s="24">
        <v>1.5298</v>
      </c>
    </row>
    <row r="35" spans="1:14" x14ac:dyDescent="0.2">
      <c r="A35" s="1" t="s">
        <v>78</v>
      </c>
      <c r="B35" s="2" t="s">
        <v>79</v>
      </c>
      <c r="C35" s="3" t="s">
        <v>78</v>
      </c>
      <c r="D35" s="4" t="s">
        <v>79</v>
      </c>
      <c r="E35" s="5" t="s">
        <v>80</v>
      </c>
      <c r="F35" s="6" t="s">
        <v>77</v>
      </c>
      <c r="G35" s="7">
        <v>25</v>
      </c>
      <c r="H35" s="8"/>
      <c r="I35" s="24">
        <v>0.79830000000000001</v>
      </c>
      <c r="J35" s="24">
        <v>7.9799999999999996E-2</v>
      </c>
      <c r="K35" s="24">
        <v>1.4910999999999999</v>
      </c>
      <c r="L35" s="56">
        <v>0</v>
      </c>
      <c r="M35" s="24">
        <v>0</v>
      </c>
      <c r="N35" s="24">
        <v>1.5298</v>
      </c>
    </row>
    <row r="36" spans="1:14" x14ac:dyDescent="0.2">
      <c r="A36" s="1" t="s">
        <v>81</v>
      </c>
      <c r="B36" s="2" t="s">
        <v>82</v>
      </c>
      <c r="C36" s="3" t="s">
        <v>81</v>
      </c>
      <c r="D36" s="4" t="s">
        <v>82</v>
      </c>
      <c r="E36" s="5" t="s">
        <v>83</v>
      </c>
      <c r="F36" s="6" t="s">
        <v>77</v>
      </c>
      <c r="G36" s="7">
        <v>25</v>
      </c>
      <c r="H36" s="8"/>
      <c r="I36" s="24">
        <v>0</v>
      </c>
      <c r="J36" s="24">
        <v>0</v>
      </c>
      <c r="K36" s="24">
        <v>1.5562</v>
      </c>
      <c r="L36" s="56">
        <v>0</v>
      </c>
      <c r="M36" s="24">
        <v>0</v>
      </c>
      <c r="N36" s="24">
        <v>1.5298</v>
      </c>
    </row>
    <row r="37" spans="1:14" x14ac:dyDescent="0.2">
      <c r="A37" s="1" t="s">
        <v>84</v>
      </c>
      <c r="B37" s="2" t="s">
        <v>85</v>
      </c>
      <c r="C37" s="3" t="s">
        <v>84</v>
      </c>
      <c r="D37" s="4" t="s">
        <v>85</v>
      </c>
      <c r="E37" s="5" t="s">
        <v>86</v>
      </c>
      <c r="F37" s="6" t="s">
        <v>77</v>
      </c>
      <c r="G37" s="7">
        <v>25</v>
      </c>
      <c r="H37" s="8"/>
      <c r="I37" s="24">
        <v>0</v>
      </c>
      <c r="J37" s="24">
        <v>0</v>
      </c>
      <c r="K37" s="24">
        <v>1.4668999999999999</v>
      </c>
      <c r="L37" s="56">
        <v>0</v>
      </c>
      <c r="M37" s="24">
        <v>0</v>
      </c>
      <c r="N37" s="24">
        <v>1.5298</v>
      </c>
    </row>
    <row r="38" spans="1:14" x14ac:dyDescent="0.2">
      <c r="A38" s="1" t="s">
        <v>87</v>
      </c>
      <c r="B38" s="2" t="s">
        <v>88</v>
      </c>
      <c r="C38" s="3" t="s">
        <v>87</v>
      </c>
      <c r="D38" s="4" t="s">
        <v>88</v>
      </c>
      <c r="E38" s="5" t="s">
        <v>89</v>
      </c>
      <c r="F38" s="6" t="s">
        <v>77</v>
      </c>
      <c r="G38" s="7">
        <v>25</v>
      </c>
      <c r="H38" s="8"/>
      <c r="I38" s="24">
        <v>0</v>
      </c>
      <c r="J38" s="24">
        <v>0</v>
      </c>
      <c r="K38" s="24">
        <v>1.4668999999999999</v>
      </c>
      <c r="L38" s="56">
        <v>0</v>
      </c>
      <c r="M38" s="24">
        <v>0</v>
      </c>
      <c r="N38" s="24">
        <v>1.5298</v>
      </c>
    </row>
    <row r="39" spans="1:14" x14ac:dyDescent="0.2">
      <c r="A39" s="1" t="s">
        <v>90</v>
      </c>
      <c r="B39" s="2" t="s">
        <v>91</v>
      </c>
      <c r="C39" s="3" t="s">
        <v>90</v>
      </c>
      <c r="D39" s="4" t="s">
        <v>91</v>
      </c>
      <c r="E39" s="5" t="s">
        <v>92</v>
      </c>
      <c r="F39" s="6" t="s">
        <v>77</v>
      </c>
      <c r="G39" s="7">
        <v>25</v>
      </c>
      <c r="H39" s="8"/>
      <c r="I39" s="24">
        <v>0</v>
      </c>
      <c r="J39" s="24">
        <v>0</v>
      </c>
      <c r="K39" s="24">
        <v>1.5286</v>
      </c>
      <c r="L39" s="56">
        <v>0</v>
      </c>
      <c r="M39" s="24">
        <v>0</v>
      </c>
      <c r="N39" s="24">
        <v>1.5298</v>
      </c>
    </row>
    <row r="40" spans="1:14" x14ac:dyDescent="0.2">
      <c r="A40" s="9" t="s">
        <v>74</v>
      </c>
      <c r="B40" s="10" t="s">
        <v>75</v>
      </c>
      <c r="C40" s="11" t="s">
        <v>93</v>
      </c>
      <c r="D40" s="12" t="s">
        <v>94</v>
      </c>
      <c r="E40" s="13" t="s">
        <v>95</v>
      </c>
      <c r="F40" s="14" t="s">
        <v>77</v>
      </c>
      <c r="G40" s="15">
        <v>25</v>
      </c>
      <c r="H40" s="16"/>
      <c r="I40" s="24">
        <v>0.70189999999999997</v>
      </c>
      <c r="J40" s="24">
        <v>9.1499999999999998E-2</v>
      </c>
      <c r="K40" s="24">
        <v>0</v>
      </c>
      <c r="L40" s="56">
        <v>0</v>
      </c>
      <c r="M40" s="24">
        <v>0</v>
      </c>
      <c r="N40" s="24">
        <v>0</v>
      </c>
    </row>
    <row r="41" spans="1:14" x14ac:dyDescent="0.2">
      <c r="A41" s="9" t="s">
        <v>81</v>
      </c>
      <c r="B41" s="10" t="s">
        <v>82</v>
      </c>
      <c r="C41" s="11" t="s">
        <v>93</v>
      </c>
      <c r="D41" s="12" t="s">
        <v>94</v>
      </c>
      <c r="E41" s="13" t="s">
        <v>96</v>
      </c>
      <c r="F41" s="14" t="s">
        <v>77</v>
      </c>
      <c r="G41" s="15">
        <v>25</v>
      </c>
      <c r="H41" s="16"/>
      <c r="I41" s="24">
        <v>0.70189999999999997</v>
      </c>
      <c r="J41" s="24">
        <v>9.1499999999999998E-2</v>
      </c>
      <c r="K41" s="24">
        <v>0</v>
      </c>
      <c r="L41" s="56">
        <v>0</v>
      </c>
      <c r="M41" s="24">
        <v>0</v>
      </c>
      <c r="N41" s="24">
        <v>0</v>
      </c>
    </row>
    <row r="42" spans="1:14" x14ac:dyDescent="0.2">
      <c r="A42" s="9" t="s">
        <v>84</v>
      </c>
      <c r="B42" s="10" t="s">
        <v>85</v>
      </c>
      <c r="C42" s="11" t="s">
        <v>93</v>
      </c>
      <c r="D42" s="12" t="s">
        <v>94</v>
      </c>
      <c r="E42" s="13" t="s">
        <v>97</v>
      </c>
      <c r="F42" s="14" t="s">
        <v>77</v>
      </c>
      <c r="G42" s="15">
        <v>25</v>
      </c>
      <c r="H42" s="16"/>
      <c r="I42" s="24">
        <v>0.70189999999999997</v>
      </c>
      <c r="J42" s="24">
        <v>9.1499999999999998E-2</v>
      </c>
      <c r="K42" s="24">
        <v>0</v>
      </c>
      <c r="L42" s="56">
        <v>0</v>
      </c>
      <c r="M42" s="24">
        <v>0</v>
      </c>
      <c r="N42" s="24">
        <v>0</v>
      </c>
    </row>
    <row r="43" spans="1:14" x14ac:dyDescent="0.2">
      <c r="A43" s="9" t="s">
        <v>87</v>
      </c>
      <c r="B43" s="10" t="s">
        <v>88</v>
      </c>
      <c r="C43" s="11" t="s">
        <v>93</v>
      </c>
      <c r="D43" s="12" t="s">
        <v>94</v>
      </c>
      <c r="E43" s="13" t="s">
        <v>98</v>
      </c>
      <c r="F43" s="14" t="s">
        <v>77</v>
      </c>
      <c r="G43" s="15">
        <v>25</v>
      </c>
      <c r="H43" s="16"/>
      <c r="I43" s="24">
        <v>0.70189999999999997</v>
      </c>
      <c r="J43" s="24">
        <v>9.1499999999999998E-2</v>
      </c>
      <c r="K43" s="24">
        <v>0</v>
      </c>
      <c r="L43" s="56">
        <v>0</v>
      </c>
      <c r="M43" s="24">
        <v>0</v>
      </c>
      <c r="N43" s="24">
        <v>0</v>
      </c>
    </row>
    <row r="44" spans="1:14" x14ac:dyDescent="0.2">
      <c r="A44" s="9" t="s">
        <v>90</v>
      </c>
      <c r="B44" s="10" t="s">
        <v>91</v>
      </c>
      <c r="C44" s="11" t="s">
        <v>93</v>
      </c>
      <c r="D44" s="12" t="s">
        <v>91</v>
      </c>
      <c r="E44" s="13" t="s">
        <v>99</v>
      </c>
      <c r="F44" s="14" t="s">
        <v>77</v>
      </c>
      <c r="G44" s="15">
        <v>25</v>
      </c>
      <c r="H44" s="16"/>
      <c r="I44" s="24">
        <v>0.70189999999999997</v>
      </c>
      <c r="J44" s="24">
        <v>9.1499999999999998E-2</v>
      </c>
      <c r="K44" s="24">
        <v>0</v>
      </c>
      <c r="L44" s="56">
        <v>0</v>
      </c>
      <c r="M44" s="24">
        <v>0</v>
      </c>
      <c r="N44" s="24">
        <v>0</v>
      </c>
    </row>
    <row r="45" spans="1:14" x14ac:dyDescent="0.2">
      <c r="A45" s="41" t="s">
        <v>93</v>
      </c>
      <c r="B45" s="42" t="s">
        <v>100</v>
      </c>
      <c r="C45" s="43" t="s">
        <v>93</v>
      </c>
      <c r="D45" s="44" t="s">
        <v>94</v>
      </c>
      <c r="E45" s="38" t="s">
        <v>101</v>
      </c>
      <c r="F45" s="39" t="s">
        <v>77</v>
      </c>
      <c r="G45" s="45">
        <v>25</v>
      </c>
      <c r="H45" s="8"/>
      <c r="I45" s="24">
        <v>0</v>
      </c>
      <c r="J45" s="24">
        <v>0</v>
      </c>
      <c r="K45" s="24">
        <v>0</v>
      </c>
      <c r="L45" s="56">
        <v>0</v>
      </c>
      <c r="M45" s="24">
        <v>0</v>
      </c>
      <c r="N45" s="24">
        <v>0</v>
      </c>
    </row>
    <row r="46" spans="1:14" x14ac:dyDescent="0.2">
      <c r="A46" s="9" t="s">
        <v>74</v>
      </c>
      <c r="B46" s="10" t="s">
        <v>75</v>
      </c>
      <c r="C46" s="11" t="s">
        <v>102</v>
      </c>
      <c r="D46" s="12" t="s">
        <v>103</v>
      </c>
      <c r="E46" s="13" t="s">
        <v>104</v>
      </c>
      <c r="F46" s="14" t="s">
        <v>77</v>
      </c>
      <c r="G46" s="15">
        <v>25</v>
      </c>
      <c r="H46" s="16"/>
      <c r="I46" s="24">
        <v>0.67349999999999999</v>
      </c>
      <c r="J46" s="24">
        <v>0</v>
      </c>
      <c r="K46" s="24">
        <v>0</v>
      </c>
      <c r="L46" s="56">
        <v>1.4416</v>
      </c>
      <c r="M46" s="24">
        <v>8.8200000000000001E-2</v>
      </c>
      <c r="N46" s="24">
        <v>0</v>
      </c>
    </row>
    <row r="47" spans="1:14" x14ac:dyDescent="0.2">
      <c r="A47" s="9" t="s">
        <v>78</v>
      </c>
      <c r="B47" s="10" t="s">
        <v>79</v>
      </c>
      <c r="C47" s="11" t="s">
        <v>102</v>
      </c>
      <c r="D47" s="12" t="s">
        <v>103</v>
      </c>
      <c r="E47" s="13" t="s">
        <v>105</v>
      </c>
      <c r="F47" s="14" t="s">
        <v>77</v>
      </c>
      <c r="G47" s="15">
        <v>25</v>
      </c>
      <c r="H47" s="16"/>
      <c r="I47" s="24">
        <v>0.61299999999999999</v>
      </c>
      <c r="J47" s="24">
        <v>0</v>
      </c>
      <c r="K47" s="24">
        <v>0</v>
      </c>
      <c r="L47" s="56">
        <v>1.4416</v>
      </c>
      <c r="M47" s="24">
        <v>8.8200000000000001E-2</v>
      </c>
      <c r="N47" s="24">
        <v>0</v>
      </c>
    </row>
    <row r="48" spans="1:14" x14ac:dyDescent="0.2">
      <c r="A48" s="9" t="s">
        <v>81</v>
      </c>
      <c r="B48" s="10" t="s">
        <v>82</v>
      </c>
      <c r="C48" s="11" t="s">
        <v>102</v>
      </c>
      <c r="D48" s="12" t="s">
        <v>103</v>
      </c>
      <c r="E48" s="13" t="s">
        <v>106</v>
      </c>
      <c r="F48" s="14" t="s">
        <v>77</v>
      </c>
      <c r="G48" s="15">
        <v>25</v>
      </c>
      <c r="H48" s="16"/>
      <c r="I48" s="24">
        <v>0.67349999999999999</v>
      </c>
      <c r="J48" s="24">
        <v>0</v>
      </c>
      <c r="K48" s="24">
        <v>0</v>
      </c>
      <c r="L48" s="56">
        <v>1.4416</v>
      </c>
      <c r="M48" s="24">
        <v>8.8200000000000001E-2</v>
      </c>
      <c r="N48" s="24">
        <v>0</v>
      </c>
    </row>
    <row r="49" spans="1:14" x14ac:dyDescent="0.2">
      <c r="A49" s="9" t="s">
        <v>84</v>
      </c>
      <c r="B49" s="10" t="s">
        <v>85</v>
      </c>
      <c r="C49" s="11" t="s">
        <v>102</v>
      </c>
      <c r="D49" s="12" t="s">
        <v>103</v>
      </c>
      <c r="E49" s="13" t="s">
        <v>107</v>
      </c>
      <c r="F49" s="14" t="s">
        <v>77</v>
      </c>
      <c r="G49" s="15">
        <v>25</v>
      </c>
      <c r="H49" s="16"/>
      <c r="I49" s="24">
        <v>0.67349999999999999</v>
      </c>
      <c r="J49" s="24">
        <v>0</v>
      </c>
      <c r="K49" s="24">
        <v>0</v>
      </c>
      <c r="L49" s="56">
        <v>1.4416</v>
      </c>
      <c r="M49" s="24">
        <v>8.8200000000000001E-2</v>
      </c>
      <c r="N49" s="24">
        <v>0</v>
      </c>
    </row>
    <row r="50" spans="1:14" x14ac:dyDescent="0.2">
      <c r="A50" s="9" t="s">
        <v>87</v>
      </c>
      <c r="B50" s="10" t="s">
        <v>88</v>
      </c>
      <c r="C50" s="11" t="s">
        <v>102</v>
      </c>
      <c r="D50" s="12" t="s">
        <v>103</v>
      </c>
      <c r="E50" s="13" t="s">
        <v>108</v>
      </c>
      <c r="F50" s="14" t="s">
        <v>77</v>
      </c>
      <c r="G50" s="15">
        <v>25</v>
      </c>
      <c r="H50" s="16"/>
      <c r="I50" s="24">
        <v>0.67349999999999999</v>
      </c>
      <c r="J50" s="24">
        <v>0</v>
      </c>
      <c r="K50" s="24">
        <v>0</v>
      </c>
      <c r="L50" s="56">
        <v>1.4416</v>
      </c>
      <c r="M50" s="24">
        <v>8.8200000000000001E-2</v>
      </c>
      <c r="N50" s="24">
        <v>0</v>
      </c>
    </row>
    <row r="51" spans="1:14" x14ac:dyDescent="0.2">
      <c r="A51" s="9" t="s">
        <v>90</v>
      </c>
      <c r="B51" s="10" t="s">
        <v>91</v>
      </c>
      <c r="C51" s="11" t="s">
        <v>102</v>
      </c>
      <c r="D51" s="12" t="s">
        <v>103</v>
      </c>
      <c r="E51" s="13" t="s">
        <v>109</v>
      </c>
      <c r="F51" s="14" t="s">
        <v>77</v>
      </c>
      <c r="G51" s="15">
        <v>25</v>
      </c>
      <c r="H51" s="16"/>
      <c r="I51" s="24">
        <v>0.67349999999999999</v>
      </c>
      <c r="J51" s="24">
        <v>0</v>
      </c>
      <c r="K51" s="24">
        <v>0</v>
      </c>
      <c r="L51" s="56">
        <v>1.4416</v>
      </c>
      <c r="M51" s="24">
        <v>8.8200000000000001E-2</v>
      </c>
      <c r="N51" s="24">
        <v>0</v>
      </c>
    </row>
    <row r="52" spans="1:14" x14ac:dyDescent="0.2">
      <c r="A52" s="41" t="s">
        <v>102</v>
      </c>
      <c r="B52" s="42" t="s">
        <v>100</v>
      </c>
      <c r="C52" s="43" t="s">
        <v>102</v>
      </c>
      <c r="D52" s="44" t="s">
        <v>103</v>
      </c>
      <c r="E52" s="38" t="s">
        <v>110</v>
      </c>
      <c r="F52" s="39" t="s">
        <v>77</v>
      </c>
      <c r="G52" s="45">
        <v>25</v>
      </c>
      <c r="H52" s="8"/>
      <c r="I52" s="24">
        <v>0</v>
      </c>
      <c r="J52" s="24">
        <v>0</v>
      </c>
      <c r="K52" s="24">
        <v>0</v>
      </c>
      <c r="L52" s="56">
        <v>0</v>
      </c>
      <c r="M52" s="24">
        <v>0</v>
      </c>
      <c r="N52" s="24">
        <v>0</v>
      </c>
    </row>
    <row r="53" spans="1:14" x14ac:dyDescent="0.2">
      <c r="A53" s="1" t="s">
        <v>111</v>
      </c>
      <c r="B53" s="2" t="s">
        <v>112</v>
      </c>
      <c r="C53" s="3" t="s">
        <v>111</v>
      </c>
      <c r="D53" s="4" t="s">
        <v>112</v>
      </c>
      <c r="E53" s="5" t="s">
        <v>113</v>
      </c>
      <c r="F53" s="6" t="s">
        <v>0</v>
      </c>
      <c r="G53" s="7">
        <v>46</v>
      </c>
      <c r="H53" s="8"/>
      <c r="I53" s="24">
        <v>0.84009999999999996</v>
      </c>
      <c r="J53" s="24">
        <v>0</v>
      </c>
      <c r="K53" s="24">
        <v>1.6642000000000001</v>
      </c>
      <c r="L53" s="56">
        <v>0</v>
      </c>
      <c r="M53" s="24">
        <v>0</v>
      </c>
      <c r="N53" s="24">
        <v>1.7108000000000001</v>
      </c>
    </row>
    <row r="54" spans="1:14" x14ac:dyDescent="0.2">
      <c r="A54" s="1" t="s">
        <v>114</v>
      </c>
      <c r="B54" s="2" t="s">
        <v>115</v>
      </c>
      <c r="C54" s="3" t="s">
        <v>114</v>
      </c>
      <c r="D54" s="4" t="s">
        <v>115</v>
      </c>
      <c r="E54" s="5" t="s">
        <v>116</v>
      </c>
      <c r="F54" s="6" t="s">
        <v>0</v>
      </c>
      <c r="G54" s="7">
        <v>46</v>
      </c>
      <c r="H54" s="8"/>
      <c r="I54" s="24">
        <v>0.85240000000000005</v>
      </c>
      <c r="J54" s="24">
        <v>0</v>
      </c>
      <c r="K54" s="24">
        <v>1.7768999999999999</v>
      </c>
      <c r="L54" s="56">
        <v>0</v>
      </c>
      <c r="M54" s="24">
        <v>0</v>
      </c>
      <c r="N54" s="24">
        <v>1.7108000000000001</v>
      </c>
    </row>
    <row r="55" spans="1:14" x14ac:dyDescent="0.2">
      <c r="A55" s="1" t="s">
        <v>117</v>
      </c>
      <c r="B55" s="2" t="s">
        <v>118</v>
      </c>
      <c r="C55" s="3" t="s">
        <v>117</v>
      </c>
      <c r="D55" s="4" t="s">
        <v>118</v>
      </c>
      <c r="E55" s="5" t="s">
        <v>119</v>
      </c>
      <c r="F55" s="6" t="s">
        <v>0</v>
      </c>
      <c r="G55" s="7">
        <v>46</v>
      </c>
      <c r="H55" s="8"/>
      <c r="I55" s="24">
        <v>0.69830000000000003</v>
      </c>
      <c r="J55" s="24">
        <v>0</v>
      </c>
      <c r="K55" s="24">
        <v>1.7023999999999999</v>
      </c>
      <c r="L55" s="56">
        <v>0</v>
      </c>
      <c r="M55" s="24">
        <v>0</v>
      </c>
      <c r="N55" s="24">
        <v>1.7108000000000001</v>
      </c>
    </row>
    <row r="56" spans="1:14" x14ac:dyDescent="0.2">
      <c r="A56" s="1" t="s">
        <v>120</v>
      </c>
      <c r="B56" s="2" t="s">
        <v>121</v>
      </c>
      <c r="C56" s="3" t="s">
        <v>120</v>
      </c>
      <c r="D56" s="4" t="s">
        <v>121</v>
      </c>
      <c r="E56" s="5" t="s">
        <v>122</v>
      </c>
      <c r="F56" s="6" t="s">
        <v>0</v>
      </c>
      <c r="G56" s="7">
        <v>46</v>
      </c>
      <c r="H56" s="8"/>
      <c r="I56" s="24">
        <v>0.80469999999999997</v>
      </c>
      <c r="J56" s="24">
        <v>0</v>
      </c>
      <c r="K56" s="24">
        <v>1.8046</v>
      </c>
      <c r="L56" s="56">
        <v>0</v>
      </c>
      <c r="M56" s="24">
        <v>0</v>
      </c>
      <c r="N56" s="24">
        <v>1.7108000000000001</v>
      </c>
    </row>
    <row r="57" spans="1:14" x14ac:dyDescent="0.2">
      <c r="A57" s="1" t="s">
        <v>123</v>
      </c>
      <c r="B57" s="2" t="s">
        <v>0</v>
      </c>
      <c r="C57" s="3" t="s">
        <v>123</v>
      </c>
      <c r="D57" s="4" t="s">
        <v>0</v>
      </c>
      <c r="E57" s="5" t="s">
        <v>124</v>
      </c>
      <c r="F57" s="6" t="s">
        <v>0</v>
      </c>
      <c r="G57" s="7">
        <v>46</v>
      </c>
      <c r="H57" s="8"/>
      <c r="I57" s="24">
        <v>0.95979999999999999</v>
      </c>
      <c r="J57" s="24">
        <v>1.6299999999999999E-2</v>
      </c>
      <c r="K57" s="24">
        <v>1.6768999999999998</v>
      </c>
      <c r="L57" s="56">
        <v>0</v>
      </c>
      <c r="M57" s="24">
        <v>0</v>
      </c>
      <c r="N57" s="24">
        <v>1.7108000000000001</v>
      </c>
    </row>
    <row r="58" spans="1:14" x14ac:dyDescent="0.2">
      <c r="A58" s="9" t="s">
        <v>111</v>
      </c>
      <c r="B58" s="10" t="s">
        <v>112</v>
      </c>
      <c r="C58" s="11" t="s">
        <v>125</v>
      </c>
      <c r="D58" s="12" t="s">
        <v>126</v>
      </c>
      <c r="E58" s="13" t="s">
        <v>127</v>
      </c>
      <c r="F58" s="14" t="s">
        <v>0</v>
      </c>
      <c r="G58" s="15">
        <v>46</v>
      </c>
      <c r="H58" s="16"/>
      <c r="I58" s="24">
        <v>0.78069999999999995</v>
      </c>
      <c r="J58" s="24">
        <v>6.6699999999999995E-2</v>
      </c>
      <c r="K58" s="24">
        <v>0</v>
      </c>
      <c r="L58" s="56">
        <v>1.66</v>
      </c>
      <c r="M58" s="24">
        <v>5.0799999999999998E-2</v>
      </c>
      <c r="N58" s="24">
        <v>0</v>
      </c>
    </row>
    <row r="59" spans="1:14" x14ac:dyDescent="0.2">
      <c r="A59" s="9" t="s">
        <v>114</v>
      </c>
      <c r="B59" s="10" t="s">
        <v>115</v>
      </c>
      <c r="C59" s="11" t="s">
        <v>125</v>
      </c>
      <c r="D59" s="12" t="s">
        <v>126</v>
      </c>
      <c r="E59" s="13" t="s">
        <v>128</v>
      </c>
      <c r="F59" s="14" t="s">
        <v>0</v>
      </c>
      <c r="G59" s="15">
        <v>46</v>
      </c>
      <c r="H59" s="16"/>
      <c r="I59" s="24">
        <v>0.87570000000000003</v>
      </c>
      <c r="J59" s="24">
        <v>7.4800000000000005E-2</v>
      </c>
      <c r="K59" s="24">
        <v>0</v>
      </c>
      <c r="L59" s="56">
        <v>1.66</v>
      </c>
      <c r="M59" s="24">
        <v>5.0799999999999998E-2</v>
      </c>
      <c r="N59" s="24">
        <v>0</v>
      </c>
    </row>
    <row r="60" spans="1:14" x14ac:dyDescent="0.2">
      <c r="A60" s="9" t="s">
        <v>117</v>
      </c>
      <c r="B60" s="10" t="s">
        <v>118</v>
      </c>
      <c r="C60" s="11" t="s">
        <v>125</v>
      </c>
      <c r="D60" s="12" t="s">
        <v>126</v>
      </c>
      <c r="E60" s="13" t="s">
        <v>129</v>
      </c>
      <c r="F60" s="14" t="s">
        <v>0</v>
      </c>
      <c r="G60" s="15">
        <v>46</v>
      </c>
      <c r="H60" s="16"/>
      <c r="I60" s="24">
        <v>0.95109999999999995</v>
      </c>
      <c r="J60" s="24">
        <v>8.1299999999999997E-2</v>
      </c>
      <c r="K60" s="24">
        <v>0</v>
      </c>
      <c r="L60" s="56">
        <v>1.66</v>
      </c>
      <c r="M60" s="24">
        <v>5.0799999999999998E-2</v>
      </c>
      <c r="N60" s="24">
        <v>0</v>
      </c>
    </row>
    <row r="61" spans="1:14" x14ac:dyDescent="0.2">
      <c r="A61" s="9" t="s">
        <v>120</v>
      </c>
      <c r="B61" s="10" t="s">
        <v>121</v>
      </c>
      <c r="C61" s="11" t="s">
        <v>125</v>
      </c>
      <c r="D61" s="12" t="s">
        <v>126</v>
      </c>
      <c r="E61" s="13" t="s">
        <v>130</v>
      </c>
      <c r="F61" s="14" t="s">
        <v>0</v>
      </c>
      <c r="G61" s="15">
        <v>46</v>
      </c>
      <c r="H61" s="16"/>
      <c r="I61" s="24">
        <v>0.94720000000000004</v>
      </c>
      <c r="J61" s="24">
        <v>8.09E-2</v>
      </c>
      <c r="K61" s="24">
        <v>0</v>
      </c>
      <c r="L61" s="56">
        <v>1.66</v>
      </c>
      <c r="M61" s="24">
        <v>5.0799999999999998E-2</v>
      </c>
      <c r="N61" s="24">
        <v>0</v>
      </c>
    </row>
    <row r="62" spans="1:14" x14ac:dyDescent="0.2">
      <c r="A62" s="9" t="s">
        <v>123</v>
      </c>
      <c r="B62" s="10" t="s">
        <v>0</v>
      </c>
      <c r="C62" s="11" t="s">
        <v>125</v>
      </c>
      <c r="D62" s="12" t="s">
        <v>126</v>
      </c>
      <c r="E62" s="13" t="s">
        <v>131</v>
      </c>
      <c r="F62" s="14" t="s">
        <v>0</v>
      </c>
      <c r="G62" s="15">
        <v>46</v>
      </c>
      <c r="H62" s="16"/>
      <c r="I62" s="24">
        <v>0.66369999999999996</v>
      </c>
      <c r="J62" s="24">
        <v>5.67E-2</v>
      </c>
      <c r="K62" s="24">
        <v>0</v>
      </c>
      <c r="L62" s="56">
        <v>1.66</v>
      </c>
      <c r="M62" s="24">
        <v>5.0799999999999998E-2</v>
      </c>
      <c r="N62" s="24">
        <v>0</v>
      </c>
    </row>
    <row r="63" spans="1:14" x14ac:dyDescent="0.2">
      <c r="A63" s="17" t="s">
        <v>125</v>
      </c>
      <c r="B63" s="18" t="s">
        <v>132</v>
      </c>
      <c r="C63" s="19" t="s">
        <v>125</v>
      </c>
      <c r="D63" s="20" t="s">
        <v>132</v>
      </c>
      <c r="E63" s="21" t="s">
        <v>133</v>
      </c>
      <c r="F63" s="22" t="s">
        <v>0</v>
      </c>
      <c r="G63" s="23">
        <v>46</v>
      </c>
      <c r="H63" s="16"/>
      <c r="I63" s="24">
        <v>0</v>
      </c>
      <c r="J63" s="24">
        <v>0</v>
      </c>
      <c r="K63" s="24">
        <v>0</v>
      </c>
      <c r="L63" s="56">
        <v>0</v>
      </c>
      <c r="M63" s="24">
        <v>0</v>
      </c>
      <c r="N63" s="24">
        <v>0</v>
      </c>
    </row>
    <row r="64" spans="1:14" x14ac:dyDescent="0.2">
      <c r="A64" s="1" t="s">
        <v>134</v>
      </c>
      <c r="B64" s="2" t="s">
        <v>135</v>
      </c>
      <c r="C64" s="3" t="s">
        <v>134</v>
      </c>
      <c r="D64" s="4" t="s">
        <v>135</v>
      </c>
      <c r="E64" s="5" t="s">
        <v>136</v>
      </c>
      <c r="F64" s="6" t="s">
        <v>137</v>
      </c>
      <c r="G64" s="7">
        <v>51</v>
      </c>
      <c r="H64" s="8"/>
      <c r="I64" s="24">
        <v>0.83209999999999995</v>
      </c>
      <c r="J64" s="24">
        <v>0</v>
      </c>
      <c r="K64" s="24">
        <v>1.6187</v>
      </c>
      <c r="L64" s="56">
        <v>0</v>
      </c>
      <c r="M64" s="24">
        <v>0</v>
      </c>
      <c r="N64" s="24">
        <v>1.6362000000000001</v>
      </c>
    </row>
    <row r="65" spans="1:14" x14ac:dyDescent="0.2">
      <c r="A65" s="1" t="s">
        <v>138</v>
      </c>
      <c r="B65" s="2" t="s">
        <v>139</v>
      </c>
      <c r="C65" s="3" t="s">
        <v>138</v>
      </c>
      <c r="D65" s="4" t="s">
        <v>139</v>
      </c>
      <c r="E65" s="5" t="s">
        <v>140</v>
      </c>
      <c r="F65" s="6" t="s">
        <v>137</v>
      </c>
      <c r="G65" s="7">
        <v>51</v>
      </c>
      <c r="H65" s="8"/>
      <c r="I65" s="24">
        <v>0.5585</v>
      </c>
      <c r="J65" s="24">
        <v>0</v>
      </c>
      <c r="K65" s="24">
        <v>1.5729</v>
      </c>
      <c r="L65" s="56">
        <v>0</v>
      </c>
      <c r="M65" s="24">
        <v>0</v>
      </c>
      <c r="N65" s="24">
        <v>1.6362000000000001</v>
      </c>
    </row>
    <row r="66" spans="1:14" x14ac:dyDescent="0.2">
      <c r="A66" s="1" t="s">
        <v>141</v>
      </c>
      <c r="B66" s="2" t="s">
        <v>142</v>
      </c>
      <c r="C66" s="3" t="s">
        <v>141</v>
      </c>
      <c r="D66" s="4" t="s">
        <v>142</v>
      </c>
      <c r="E66" s="5" t="s">
        <v>143</v>
      </c>
      <c r="F66" s="6" t="s">
        <v>137</v>
      </c>
      <c r="G66" s="7">
        <v>51</v>
      </c>
      <c r="H66" s="8"/>
      <c r="I66" s="24">
        <v>0.63419999999999999</v>
      </c>
      <c r="J66" s="24">
        <v>0</v>
      </c>
      <c r="K66" s="24">
        <v>1.5804</v>
      </c>
      <c r="L66" s="56">
        <v>0</v>
      </c>
      <c r="M66" s="24">
        <v>0</v>
      </c>
      <c r="N66" s="24">
        <v>1.6362000000000001</v>
      </c>
    </row>
    <row r="67" spans="1:14" x14ac:dyDescent="0.2">
      <c r="A67" s="1" t="s">
        <v>144</v>
      </c>
      <c r="B67" s="2" t="s">
        <v>145</v>
      </c>
      <c r="C67" s="3" t="s">
        <v>144</v>
      </c>
      <c r="D67" s="4" t="s">
        <v>145</v>
      </c>
      <c r="E67" s="5" t="s">
        <v>146</v>
      </c>
      <c r="F67" s="6" t="s">
        <v>137</v>
      </c>
      <c r="G67" s="7">
        <v>51</v>
      </c>
      <c r="H67" s="8"/>
      <c r="I67" s="24">
        <v>0.96789999999999998</v>
      </c>
      <c r="J67" s="24">
        <v>0</v>
      </c>
      <c r="K67" s="24">
        <v>1.7113</v>
      </c>
      <c r="L67" s="56">
        <v>0</v>
      </c>
      <c r="M67" s="24">
        <v>0</v>
      </c>
      <c r="N67" s="24">
        <v>1.6362000000000001</v>
      </c>
    </row>
    <row r="68" spans="1:14" x14ac:dyDescent="0.2">
      <c r="A68" s="1" t="s">
        <v>147</v>
      </c>
      <c r="B68" s="2" t="s">
        <v>148</v>
      </c>
      <c r="C68" s="3" t="s">
        <v>147</v>
      </c>
      <c r="D68" s="4" t="s">
        <v>148</v>
      </c>
      <c r="E68" s="5" t="s">
        <v>149</v>
      </c>
      <c r="F68" s="6" t="s">
        <v>10</v>
      </c>
      <c r="G68" s="7">
        <v>51</v>
      </c>
      <c r="H68" s="8"/>
      <c r="I68" s="24">
        <v>0.87760000000000005</v>
      </c>
      <c r="J68" s="24">
        <v>0</v>
      </c>
      <c r="K68" s="24">
        <v>1.6949000000000001</v>
      </c>
      <c r="L68" s="56">
        <v>0</v>
      </c>
      <c r="M68" s="24">
        <v>0</v>
      </c>
      <c r="N68" s="24">
        <v>1.6362000000000001</v>
      </c>
    </row>
    <row r="69" spans="1:14" x14ac:dyDescent="0.2">
      <c r="A69" s="1" t="s">
        <v>150</v>
      </c>
      <c r="B69" s="2" t="s">
        <v>151</v>
      </c>
      <c r="C69" s="3" t="s">
        <v>150</v>
      </c>
      <c r="D69" s="4" t="s">
        <v>151</v>
      </c>
      <c r="E69" s="5" t="s">
        <v>152</v>
      </c>
      <c r="F69" s="6" t="s">
        <v>137</v>
      </c>
      <c r="G69" s="7">
        <v>51</v>
      </c>
      <c r="H69" s="8"/>
      <c r="I69" s="24">
        <v>0.69489999999999996</v>
      </c>
      <c r="J69" s="24">
        <v>0</v>
      </c>
      <c r="K69" s="24">
        <v>1.6438999999999999</v>
      </c>
      <c r="L69" s="56">
        <v>0</v>
      </c>
      <c r="M69" s="24">
        <v>0</v>
      </c>
      <c r="N69" s="24">
        <v>1.6362000000000001</v>
      </c>
    </row>
    <row r="70" spans="1:14" x14ac:dyDescent="0.2">
      <c r="A70" s="9" t="s">
        <v>134</v>
      </c>
      <c r="B70" s="10" t="s">
        <v>135</v>
      </c>
      <c r="C70" s="11" t="s">
        <v>153</v>
      </c>
      <c r="D70" s="12" t="s">
        <v>154</v>
      </c>
      <c r="E70" s="13" t="s">
        <v>155</v>
      </c>
      <c r="F70" s="14" t="s">
        <v>137</v>
      </c>
      <c r="G70" s="15">
        <v>51</v>
      </c>
      <c r="H70" s="16"/>
      <c r="I70" s="24">
        <v>0.77980000000000005</v>
      </c>
      <c r="J70" s="24">
        <v>7.4999999999999997E-3</v>
      </c>
      <c r="K70" s="24">
        <v>0</v>
      </c>
      <c r="L70" s="56">
        <v>1.6284000000000001</v>
      </c>
      <c r="M70" s="24">
        <v>7.7999999999999996E-3</v>
      </c>
      <c r="N70" s="24">
        <v>0</v>
      </c>
    </row>
    <row r="71" spans="1:14" x14ac:dyDescent="0.2">
      <c r="A71" s="9" t="s">
        <v>138</v>
      </c>
      <c r="B71" s="10" t="s">
        <v>139</v>
      </c>
      <c r="C71" s="11" t="s">
        <v>153</v>
      </c>
      <c r="D71" s="12" t="s">
        <v>154</v>
      </c>
      <c r="E71" s="13" t="s">
        <v>156</v>
      </c>
      <c r="F71" s="14" t="s">
        <v>137</v>
      </c>
      <c r="G71" s="15">
        <v>51</v>
      </c>
      <c r="H71" s="16"/>
      <c r="I71" s="24">
        <v>1.0057</v>
      </c>
      <c r="J71" s="24">
        <v>9.7000000000000003E-3</v>
      </c>
      <c r="K71" s="24">
        <v>0</v>
      </c>
      <c r="L71" s="56">
        <v>1.6284000000000001</v>
      </c>
      <c r="M71" s="24">
        <v>7.7999999999999996E-3</v>
      </c>
      <c r="N71" s="24">
        <v>0</v>
      </c>
    </row>
    <row r="72" spans="1:14" x14ac:dyDescent="0.2">
      <c r="A72" s="9" t="s">
        <v>141</v>
      </c>
      <c r="B72" s="10" t="s">
        <v>142</v>
      </c>
      <c r="C72" s="11" t="s">
        <v>153</v>
      </c>
      <c r="D72" s="12" t="s">
        <v>154</v>
      </c>
      <c r="E72" s="13" t="s">
        <v>157</v>
      </c>
      <c r="F72" s="14" t="s">
        <v>137</v>
      </c>
      <c r="G72" s="15">
        <v>51</v>
      </c>
      <c r="H72" s="16"/>
      <c r="I72" s="24">
        <v>0.93810000000000004</v>
      </c>
      <c r="J72" s="24">
        <v>8.9999999999999993E-3</v>
      </c>
      <c r="K72" s="24">
        <v>0</v>
      </c>
      <c r="L72" s="56">
        <v>1.6284000000000001</v>
      </c>
      <c r="M72" s="24">
        <v>7.7999999999999996E-3</v>
      </c>
      <c r="N72" s="24">
        <v>0</v>
      </c>
    </row>
    <row r="73" spans="1:14" x14ac:dyDescent="0.2">
      <c r="A73" s="9" t="s">
        <v>144</v>
      </c>
      <c r="B73" s="10" t="s">
        <v>145</v>
      </c>
      <c r="C73" s="11" t="s">
        <v>153</v>
      </c>
      <c r="D73" s="12" t="s">
        <v>154</v>
      </c>
      <c r="E73" s="13" t="s">
        <v>158</v>
      </c>
      <c r="F73" s="14" t="s">
        <v>137</v>
      </c>
      <c r="G73" s="15">
        <v>51</v>
      </c>
      <c r="H73" s="16"/>
      <c r="I73" s="24">
        <v>0.73699999999999999</v>
      </c>
      <c r="J73" s="24">
        <v>7.1000000000000004E-3</v>
      </c>
      <c r="K73" s="24">
        <v>0</v>
      </c>
      <c r="L73" s="56">
        <v>1.6284000000000001</v>
      </c>
      <c r="M73" s="24">
        <v>7.7999999999999996E-3</v>
      </c>
      <c r="N73" s="24">
        <v>0</v>
      </c>
    </row>
    <row r="74" spans="1:14" x14ac:dyDescent="0.2">
      <c r="A74" s="9" t="s">
        <v>147</v>
      </c>
      <c r="B74" s="10" t="s">
        <v>148</v>
      </c>
      <c r="C74" s="11" t="s">
        <v>153</v>
      </c>
      <c r="D74" s="12" t="s">
        <v>154</v>
      </c>
      <c r="E74" s="13" t="s">
        <v>159</v>
      </c>
      <c r="F74" s="14" t="s">
        <v>10</v>
      </c>
      <c r="G74" s="15">
        <v>51</v>
      </c>
      <c r="H74" s="16"/>
      <c r="I74" s="24">
        <v>0.81020000000000003</v>
      </c>
      <c r="J74" s="24">
        <v>7.7999999999999996E-3</v>
      </c>
      <c r="K74" s="24">
        <v>0</v>
      </c>
      <c r="L74" s="56">
        <v>1.6284000000000001</v>
      </c>
      <c r="M74" s="24">
        <v>7.7999999999999996E-3</v>
      </c>
      <c r="N74" s="24">
        <v>0</v>
      </c>
    </row>
    <row r="75" spans="1:14" x14ac:dyDescent="0.2">
      <c r="A75" s="9" t="s">
        <v>150</v>
      </c>
      <c r="B75" s="10" t="s">
        <v>151</v>
      </c>
      <c r="C75" s="11" t="s">
        <v>153</v>
      </c>
      <c r="D75" s="12" t="s">
        <v>154</v>
      </c>
      <c r="E75" s="13" t="s">
        <v>160</v>
      </c>
      <c r="F75" s="14" t="s">
        <v>137</v>
      </c>
      <c r="G75" s="15">
        <v>51</v>
      </c>
      <c r="H75" s="16"/>
      <c r="I75" s="24">
        <v>0.94079999999999997</v>
      </c>
      <c r="J75" s="24">
        <v>8.9999999999999993E-3</v>
      </c>
      <c r="K75" s="24">
        <v>0</v>
      </c>
      <c r="L75" s="56">
        <v>1.6284000000000001</v>
      </c>
      <c r="M75" s="24">
        <v>7.7999999999999996E-3</v>
      </c>
      <c r="N75" s="24">
        <v>0</v>
      </c>
    </row>
    <row r="76" spans="1:14" x14ac:dyDescent="0.2">
      <c r="A76" s="17" t="s">
        <v>153</v>
      </c>
      <c r="B76" s="18" t="s">
        <v>161</v>
      </c>
      <c r="C76" s="19" t="s">
        <v>153</v>
      </c>
      <c r="D76" s="20" t="s">
        <v>161</v>
      </c>
      <c r="E76" s="21" t="s">
        <v>162</v>
      </c>
      <c r="F76" s="22" t="s">
        <v>137</v>
      </c>
      <c r="G76" s="23">
        <v>51</v>
      </c>
      <c r="H76" s="16"/>
      <c r="I76" s="24">
        <v>0</v>
      </c>
      <c r="J76" s="24">
        <v>0</v>
      </c>
      <c r="K76" s="24">
        <v>0</v>
      </c>
      <c r="L76" s="56">
        <v>0</v>
      </c>
      <c r="M76" s="24">
        <v>0</v>
      </c>
      <c r="N76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Barnard Ab 6</vt:lpstr>
      <vt:lpstr>Cambridge Ab 7</vt:lpstr>
      <vt:lpstr>Huntington Ab 8</vt:lpstr>
      <vt:lpstr>Orwell Ab 9</vt:lpstr>
      <vt:lpstr>Windham Ab 10</vt:lpstr>
      <vt:lpstr>MUSDs</vt:lpstr>
      <vt:lpstr>'Barnard Ab 6'!Print_Area</vt:lpstr>
      <vt:lpstr>'Cambridge Ab 7'!Print_Area</vt:lpstr>
      <vt:lpstr>'Huntington Ab 8'!Print_Area</vt:lpstr>
      <vt:lpstr>'Orwell Ab 9'!Print_Area</vt:lpstr>
      <vt:lpstr>'Windham Ab 10'!Print_Area</vt:lpstr>
    </vt:vector>
  </TitlesOfParts>
  <Company>Vermont Agency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James</dc:creator>
  <cp:lastModifiedBy>Sprague, Suzanne</cp:lastModifiedBy>
  <cp:lastPrinted>2018-10-16T19:49:14Z</cp:lastPrinted>
  <dcterms:created xsi:type="dcterms:W3CDTF">2018-10-15T15:19:10Z</dcterms:created>
  <dcterms:modified xsi:type="dcterms:W3CDTF">2019-01-29T21:43:24Z</dcterms:modified>
</cp:coreProperties>
</file>