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suzannesprague\Desktop\"/>
    </mc:Choice>
  </mc:AlternateContent>
  <xr:revisionPtr revIDLastSave="0" documentId="13_ncr:1_{AF109987-3F1E-4CFE-BBF9-556A15212D52}" xr6:coauthVersionLast="36" xr6:coauthVersionMax="36" xr10:uidLastSave="{00000000-0000-0000-0000-000000000000}"/>
  <bookViews>
    <workbookView xWindow="0" yWindow="0" windowWidth="25200" windowHeight="11370" firstSheet="3" activeTab="4" xr2:uid="{00000000-000D-0000-FFFF-FFFF00000000}"/>
  </bookViews>
  <sheets>
    <sheet name="BrattlUHSD Aa 1" sheetId="8" r:id="rId1"/>
    <sheet name="MVUHSD Aa 2" sheetId="5" r:id="rId2"/>
    <sheet name="OxUHSD Aa 3" sheetId="7" r:id="rId3"/>
    <sheet name="BarreUHSD Aa 4" sheetId="9" r:id="rId4"/>
    <sheet name="U32 UHSD Aa 5" sheetId="6" r:id="rId5"/>
    <sheet name="GroupCA" sheetId="1" r:id="rId6"/>
  </sheets>
  <definedNames>
    <definedName name="_xlnm.Print_Area" localSheetId="3">'BarreUHSD Aa 4'!$A$1:$I$60</definedName>
    <definedName name="_xlnm.Print_Area" localSheetId="0">'BrattlUHSD Aa 1'!$A$1:$I$60</definedName>
    <definedName name="_xlnm.Print_Area" localSheetId="1">'MVUHSD Aa 2'!$A$1:$I$60</definedName>
    <definedName name="_xlnm.Print_Area" localSheetId="2">'OxUHSD Aa 3'!$A$1:$I$60</definedName>
    <definedName name="_xlnm.Print_Area" localSheetId="4">'U32 UHSD Aa 5'!$A$1:$I$60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0" i="5" l="1"/>
  <c r="E31" i="5"/>
  <c r="E30" i="6"/>
  <c r="E31" i="6"/>
  <c r="E29" i="6"/>
  <c r="D30" i="8"/>
  <c r="D30" i="9"/>
  <c r="D30" i="6"/>
  <c r="C30" i="8"/>
  <c r="E30" i="8" s="1"/>
  <c r="C31" i="8"/>
  <c r="E31" i="8" s="1"/>
  <c r="C32" i="8"/>
  <c r="C30" i="5"/>
  <c r="D30" i="5" s="1"/>
  <c r="C31" i="5"/>
  <c r="C30" i="7"/>
  <c r="E30" i="7" s="1"/>
  <c r="C30" i="9"/>
  <c r="E30" i="9" s="1"/>
  <c r="C30" i="6"/>
  <c r="C31" i="6"/>
  <c r="C32" i="6"/>
  <c r="C33" i="6"/>
  <c r="C29" i="8"/>
  <c r="E29" i="8" s="1"/>
  <c r="C29" i="5"/>
  <c r="E29" i="5" s="1"/>
  <c r="C29" i="7"/>
  <c r="C29" i="9"/>
  <c r="C29" i="6"/>
  <c r="D29" i="6" s="1"/>
  <c r="B30" i="8"/>
  <c r="B31" i="8"/>
  <c r="B32" i="8"/>
  <c r="B30" i="5"/>
  <c r="B31" i="5"/>
  <c r="B30" i="7"/>
  <c r="B30" i="9"/>
  <c r="B30" i="6"/>
  <c r="B31" i="6"/>
  <c r="B32" i="6"/>
  <c r="B33" i="6"/>
  <c r="B29" i="8"/>
  <c r="B29" i="5"/>
  <c r="B29" i="7"/>
  <c r="B29" i="9"/>
  <c r="B29" i="6"/>
  <c r="A30" i="8"/>
  <c r="A31" i="8"/>
  <c r="A32" i="8"/>
  <c r="A30" i="5"/>
  <c r="A31" i="5"/>
  <c r="A30" i="7"/>
  <c r="A30" i="9"/>
  <c r="A30" i="6"/>
  <c r="A31" i="6"/>
  <c r="A32" i="6"/>
  <c r="A33" i="6"/>
  <c r="A29" i="8"/>
  <c r="A29" i="5"/>
  <c r="A29" i="7"/>
  <c r="A29" i="9"/>
  <c r="A29" i="6"/>
  <c r="K11" i="8"/>
  <c r="K12" i="8" s="1"/>
  <c r="K13" i="8" s="1"/>
  <c r="K14" i="8" s="1"/>
  <c r="K15" i="8" s="1"/>
  <c r="K16" i="8" s="1"/>
  <c r="K17" i="8" s="1"/>
  <c r="K18" i="8" s="1"/>
  <c r="K19" i="8" s="1"/>
  <c r="K20" i="8" s="1"/>
  <c r="K11" i="5"/>
  <c r="K12" i="5" s="1"/>
  <c r="K13" i="5" s="1"/>
  <c r="K14" i="5" s="1"/>
  <c r="K15" i="5" s="1"/>
  <c r="K16" i="5" s="1"/>
  <c r="K17" i="5" s="1"/>
  <c r="K18" i="5" s="1"/>
  <c r="K19" i="5" s="1"/>
  <c r="K20" i="5" s="1"/>
  <c r="K11" i="7"/>
  <c r="K12" i="7" s="1"/>
  <c r="K13" i="7" s="1"/>
  <c r="K14" i="7" s="1"/>
  <c r="K15" i="7" s="1"/>
  <c r="K16" i="7" s="1"/>
  <c r="K17" i="7" s="1"/>
  <c r="K18" i="7" s="1"/>
  <c r="K19" i="7" s="1"/>
  <c r="K20" i="7" s="1"/>
  <c r="K11" i="9"/>
  <c r="K12" i="9" s="1"/>
  <c r="K13" i="9" s="1"/>
  <c r="K14" i="9" s="1"/>
  <c r="K15" i="9" s="1"/>
  <c r="K16" i="9" s="1"/>
  <c r="K17" i="9" s="1"/>
  <c r="K18" i="9" s="1"/>
  <c r="K19" i="9" s="1"/>
  <c r="K20" i="9" s="1"/>
  <c r="K11" i="6"/>
  <c r="K12" i="6" s="1"/>
  <c r="K13" i="6" s="1"/>
  <c r="K14" i="6" s="1"/>
  <c r="K15" i="6" s="1"/>
  <c r="K16" i="6" s="1"/>
  <c r="K17" i="6" s="1"/>
  <c r="K18" i="6" s="1"/>
  <c r="K19" i="6" s="1"/>
  <c r="K20" i="6" s="1"/>
  <c r="I2" i="8"/>
  <c r="I2" i="5"/>
  <c r="I2" i="7"/>
  <c r="I2" i="9"/>
  <c r="I2" i="6"/>
  <c r="A1" i="8"/>
  <c r="A1" i="5"/>
  <c r="A1" i="7"/>
  <c r="A1" i="9"/>
  <c r="A1" i="6"/>
  <c r="I1" i="8"/>
  <c r="I1" i="5"/>
  <c r="I1" i="7"/>
  <c r="I1" i="9"/>
  <c r="I1" i="6"/>
  <c r="AA13" i="8"/>
  <c r="Z13" i="8"/>
  <c r="AA12" i="8"/>
  <c r="Z12" i="8"/>
  <c r="AA11" i="8"/>
  <c r="Z11" i="8"/>
  <c r="AA10" i="8"/>
  <c r="Z10" i="8"/>
  <c r="AA12" i="5"/>
  <c r="Z12" i="5"/>
  <c r="AA11" i="5"/>
  <c r="Z11" i="5"/>
  <c r="AA10" i="5"/>
  <c r="Z10" i="5"/>
  <c r="AA11" i="7"/>
  <c r="Z11" i="7"/>
  <c r="AA10" i="7"/>
  <c r="Z10" i="7"/>
  <c r="AA11" i="9"/>
  <c r="Z11" i="9"/>
  <c r="AA10" i="9"/>
  <c r="Z10" i="9"/>
  <c r="AA11" i="6"/>
  <c r="AA12" i="6"/>
  <c r="AA13" i="6"/>
  <c r="AA14" i="6"/>
  <c r="AA10" i="6"/>
  <c r="G40" i="6"/>
  <c r="F39" i="6"/>
  <c r="F38" i="6"/>
  <c r="E39" i="6"/>
  <c r="E38" i="6"/>
  <c r="F44" i="9"/>
  <c r="E44" i="9"/>
  <c r="F43" i="9"/>
  <c r="E43" i="9"/>
  <c r="F44" i="7"/>
  <c r="E44" i="7"/>
  <c r="F43" i="7"/>
  <c r="E43" i="7"/>
  <c r="C44" i="9"/>
  <c r="C44" i="7"/>
  <c r="B44" i="9"/>
  <c r="B44" i="7"/>
  <c r="F39" i="9"/>
  <c r="E39" i="9"/>
  <c r="F38" i="9"/>
  <c r="E38" i="9"/>
  <c r="F39" i="7"/>
  <c r="E39" i="7"/>
  <c r="F38" i="7"/>
  <c r="E38" i="7"/>
  <c r="C39" i="9"/>
  <c r="C39" i="7"/>
  <c r="B39" i="9"/>
  <c r="B39" i="7"/>
  <c r="G40" i="9"/>
  <c r="G40" i="7"/>
  <c r="F49" i="5"/>
  <c r="E49" i="5"/>
  <c r="G50" i="5"/>
  <c r="F48" i="5"/>
  <c r="E48" i="5"/>
  <c r="C49" i="5"/>
  <c r="B49" i="5"/>
  <c r="D31" i="6" l="1"/>
  <c r="D31" i="5"/>
  <c r="D30" i="7"/>
  <c r="E29" i="7"/>
  <c r="E32" i="6"/>
  <c r="D31" i="8"/>
  <c r="D29" i="5"/>
  <c r="E29" i="9"/>
  <c r="E33" i="6"/>
  <c r="E32" i="8"/>
  <c r="D29" i="8"/>
  <c r="D29" i="9"/>
  <c r="D33" i="6"/>
  <c r="D29" i="7"/>
  <c r="D32" i="6"/>
  <c r="D32" i="8"/>
  <c r="G39" i="9"/>
  <c r="G44" i="9"/>
  <c r="G48" i="5"/>
  <c r="G49" i="5"/>
  <c r="D39" i="7"/>
  <c r="G38" i="7"/>
  <c r="G38" i="9"/>
  <c r="D44" i="7"/>
  <c r="G43" i="7"/>
  <c r="G43" i="9"/>
  <c r="G38" i="6"/>
  <c r="D49" i="5"/>
  <c r="D39" i="9"/>
  <c r="G39" i="7"/>
  <c r="D44" i="9"/>
  <c r="G44" i="7"/>
  <c r="G39" i="6"/>
  <c r="F44" i="5"/>
  <c r="E44" i="5"/>
  <c r="G45" i="5"/>
  <c r="F43" i="5"/>
  <c r="E43" i="5"/>
  <c r="G43" i="5" s="1"/>
  <c r="C44" i="5"/>
  <c r="B44" i="5"/>
  <c r="F39" i="5"/>
  <c r="E39" i="5"/>
  <c r="G39" i="5" s="1"/>
  <c r="G40" i="5"/>
  <c r="F38" i="5"/>
  <c r="E38" i="5"/>
  <c r="C39" i="5"/>
  <c r="B39" i="5"/>
  <c r="F54" i="8"/>
  <c r="E54" i="8"/>
  <c r="C54" i="8"/>
  <c r="B54" i="8"/>
  <c r="F49" i="8"/>
  <c r="E49" i="8"/>
  <c r="C49" i="8"/>
  <c r="B49" i="8"/>
  <c r="F44" i="8"/>
  <c r="E44" i="8"/>
  <c r="C44" i="8"/>
  <c r="B44" i="8"/>
  <c r="B44" i="6"/>
  <c r="D44" i="8" l="1"/>
  <c r="D49" i="8"/>
  <c r="D54" i="8"/>
  <c r="D39" i="5"/>
  <c r="G44" i="5"/>
  <c r="D44" i="5"/>
  <c r="G44" i="8"/>
  <c r="G49" i="8"/>
  <c r="G54" i="8"/>
  <c r="G38" i="5"/>
  <c r="E45" i="5"/>
  <c r="F45" i="5"/>
  <c r="F39" i="8"/>
  <c r="E39" i="8"/>
  <c r="C39" i="8"/>
  <c r="B39" i="8"/>
  <c r="G40" i="8"/>
  <c r="F38" i="8"/>
  <c r="E38" i="8"/>
  <c r="D39" i="8" l="1"/>
  <c r="G39" i="8"/>
  <c r="G38" i="8"/>
  <c r="A44" i="9"/>
  <c r="G45" i="9"/>
  <c r="F45" i="9"/>
  <c r="E45" i="9"/>
  <c r="D45" i="9"/>
  <c r="C43" i="9"/>
  <c r="C45" i="9" s="1"/>
  <c r="B43" i="9"/>
  <c r="A43" i="9"/>
  <c r="F40" i="9"/>
  <c r="E40" i="9"/>
  <c r="A39" i="9"/>
  <c r="D40" i="9"/>
  <c r="I39" i="9" s="1"/>
  <c r="C38" i="9"/>
  <c r="C40" i="9" s="1"/>
  <c r="B38" i="9"/>
  <c r="A38" i="9"/>
  <c r="B45" i="9" l="1"/>
  <c r="D43" i="9"/>
  <c r="B40" i="9"/>
  <c r="D38" i="9"/>
  <c r="I44" i="9"/>
  <c r="I43" i="9"/>
  <c r="I38" i="9"/>
  <c r="F59" i="6" l="1"/>
  <c r="E59" i="6"/>
  <c r="G60" i="6"/>
  <c r="F58" i="6"/>
  <c r="E58" i="6"/>
  <c r="D60" i="6"/>
  <c r="C59" i="6"/>
  <c r="C58" i="6"/>
  <c r="B59" i="6"/>
  <c r="B58" i="6"/>
  <c r="G55" i="8"/>
  <c r="F53" i="8"/>
  <c r="F55" i="8" s="1"/>
  <c r="E53" i="8"/>
  <c r="E55" i="8" s="1"/>
  <c r="F54" i="6"/>
  <c r="E54" i="6"/>
  <c r="G55" i="6"/>
  <c r="F53" i="6"/>
  <c r="E53" i="6"/>
  <c r="D55" i="8"/>
  <c r="D55" i="6"/>
  <c r="C53" i="8"/>
  <c r="C55" i="8" s="1"/>
  <c r="C54" i="6"/>
  <c r="C53" i="6"/>
  <c r="B54" i="6"/>
  <c r="B53" i="8"/>
  <c r="B53" i="6"/>
  <c r="G50" i="8"/>
  <c r="F48" i="8"/>
  <c r="F50" i="8" s="1"/>
  <c r="E48" i="8"/>
  <c r="F50" i="5"/>
  <c r="E50" i="5"/>
  <c r="F49" i="6"/>
  <c r="E49" i="6"/>
  <c r="G50" i="6"/>
  <c r="F48" i="6"/>
  <c r="E48" i="6"/>
  <c r="D50" i="8"/>
  <c r="D50" i="5"/>
  <c r="D50" i="6"/>
  <c r="C48" i="8"/>
  <c r="C50" i="8" s="1"/>
  <c r="C48" i="5"/>
  <c r="C50" i="5" s="1"/>
  <c r="C49" i="6"/>
  <c r="C48" i="6"/>
  <c r="B49" i="6"/>
  <c r="B48" i="8"/>
  <c r="B48" i="5"/>
  <c r="B48" i="6"/>
  <c r="D48" i="6" s="1"/>
  <c r="G45" i="8"/>
  <c r="F43" i="8"/>
  <c r="F45" i="8" s="1"/>
  <c r="E43" i="8"/>
  <c r="F45" i="7"/>
  <c r="G45" i="7"/>
  <c r="E45" i="7"/>
  <c r="F44" i="6"/>
  <c r="E44" i="6"/>
  <c r="G45" i="6"/>
  <c r="F43" i="6"/>
  <c r="E43" i="6"/>
  <c r="D45" i="8"/>
  <c r="D45" i="5"/>
  <c r="D45" i="7"/>
  <c r="D45" i="6"/>
  <c r="C43" i="8"/>
  <c r="C45" i="8" s="1"/>
  <c r="C43" i="5"/>
  <c r="C45" i="5" s="1"/>
  <c r="C43" i="7"/>
  <c r="C45" i="7" s="1"/>
  <c r="C44" i="6"/>
  <c r="D44" i="6" s="1"/>
  <c r="C43" i="6"/>
  <c r="B43" i="8"/>
  <c r="B43" i="5"/>
  <c r="B43" i="7"/>
  <c r="B43" i="6"/>
  <c r="D40" i="8"/>
  <c r="I39" i="8" s="1"/>
  <c r="D40" i="5"/>
  <c r="I39" i="5" s="1"/>
  <c r="D40" i="7"/>
  <c r="I39" i="7" s="1"/>
  <c r="D40" i="6"/>
  <c r="I39" i="6" s="1"/>
  <c r="C38" i="8"/>
  <c r="C40" i="8" s="1"/>
  <c r="C38" i="5"/>
  <c r="C40" i="5" s="1"/>
  <c r="C38" i="7"/>
  <c r="C40" i="7" s="1"/>
  <c r="C39" i="6"/>
  <c r="C38" i="6"/>
  <c r="B39" i="6"/>
  <c r="B38" i="8"/>
  <c r="B38" i="5"/>
  <c r="B38" i="7"/>
  <c r="B38" i="6"/>
  <c r="A59" i="6"/>
  <c r="A54" i="6"/>
  <c r="A49" i="6"/>
  <c r="A44" i="6"/>
  <c r="A39" i="6"/>
  <c r="A44" i="7"/>
  <c r="A39" i="7"/>
  <c r="A54" i="8"/>
  <c r="A49" i="8"/>
  <c r="A44" i="8"/>
  <c r="A39" i="8"/>
  <c r="A53" i="8"/>
  <c r="A53" i="6"/>
  <c r="A58" i="6"/>
  <c r="A48" i="8"/>
  <c r="A48" i="5"/>
  <c r="A48" i="6"/>
  <c r="A43" i="8"/>
  <c r="A43" i="5"/>
  <c r="A43" i="7"/>
  <c r="A43" i="6"/>
  <c r="A38" i="8"/>
  <c r="A38" i="5"/>
  <c r="A38" i="7"/>
  <c r="A38" i="6"/>
  <c r="Z14" i="6"/>
  <c r="Z13" i="6"/>
  <c r="F40" i="8"/>
  <c r="E40" i="8"/>
  <c r="F40" i="7"/>
  <c r="E40" i="7"/>
  <c r="F40" i="6"/>
  <c r="E40" i="6"/>
  <c r="Z12" i="6"/>
  <c r="Z11" i="6"/>
  <c r="Z10" i="6"/>
  <c r="E40" i="5"/>
  <c r="F40" i="5"/>
  <c r="D58" i="6" l="1"/>
  <c r="G48" i="6"/>
  <c r="G43" i="6"/>
  <c r="D53" i="6"/>
  <c r="G53" i="6"/>
  <c r="G59" i="6"/>
  <c r="D39" i="6"/>
  <c r="D59" i="6"/>
  <c r="B40" i="7"/>
  <c r="D38" i="7"/>
  <c r="B45" i="8"/>
  <c r="D43" i="8"/>
  <c r="D49" i="6"/>
  <c r="D54" i="6"/>
  <c r="B40" i="5"/>
  <c r="D38" i="5"/>
  <c r="B45" i="6"/>
  <c r="D43" i="6"/>
  <c r="G44" i="6"/>
  <c r="G54" i="6"/>
  <c r="B40" i="8"/>
  <c r="D38" i="8"/>
  <c r="B45" i="7"/>
  <c r="D43" i="7"/>
  <c r="E45" i="8"/>
  <c r="G43" i="8"/>
  <c r="B50" i="5"/>
  <c r="D48" i="5"/>
  <c r="B40" i="6"/>
  <c r="D38" i="6"/>
  <c r="B45" i="5"/>
  <c r="D43" i="5"/>
  <c r="B50" i="8"/>
  <c r="D48" i="8"/>
  <c r="G49" i="6"/>
  <c r="E50" i="8"/>
  <c r="G48" i="8"/>
  <c r="B55" i="8"/>
  <c r="D53" i="8"/>
  <c r="G53" i="8"/>
  <c r="G58" i="6"/>
  <c r="B55" i="6"/>
  <c r="F55" i="6"/>
  <c r="B60" i="6"/>
  <c r="E60" i="6"/>
  <c r="E55" i="6"/>
  <c r="C60" i="6"/>
  <c r="F60" i="6"/>
  <c r="E50" i="6"/>
  <c r="E45" i="6"/>
  <c r="F45" i="6"/>
  <c r="C55" i="6"/>
  <c r="C45" i="6"/>
  <c r="B50" i="6"/>
  <c r="I38" i="5"/>
  <c r="I48" i="5"/>
  <c r="I49" i="5"/>
  <c r="I49" i="6"/>
  <c r="I48" i="6"/>
  <c r="I54" i="6"/>
  <c r="I53" i="6"/>
  <c r="C40" i="6"/>
  <c r="I38" i="8"/>
  <c r="I44" i="5"/>
  <c r="I43" i="5"/>
  <c r="I44" i="6"/>
  <c r="I43" i="6"/>
  <c r="I54" i="8"/>
  <c r="I53" i="8"/>
  <c r="I59" i="6"/>
  <c r="I58" i="6"/>
  <c r="I38" i="6"/>
  <c r="I44" i="7"/>
  <c r="I43" i="7"/>
  <c r="I44" i="8"/>
  <c r="I43" i="8"/>
  <c r="I38" i="7"/>
  <c r="C50" i="6"/>
  <c r="F50" i="6"/>
  <c r="I49" i="8"/>
  <c r="I48" i="8"/>
</calcChain>
</file>

<file path=xl/sharedStrings.xml><?xml version="1.0" encoding="utf-8"?>
<sst xmlns="http://schemas.openxmlformats.org/spreadsheetml/2006/main" count="707" uniqueCount="226">
  <si>
    <t>T078</t>
  </si>
  <si>
    <t>Franklin</t>
  </si>
  <si>
    <t>T078T078</t>
  </si>
  <si>
    <t>T095</t>
  </si>
  <si>
    <t>Highgate</t>
  </si>
  <si>
    <t>T095T095</t>
  </si>
  <si>
    <t>T204</t>
  </si>
  <si>
    <t>Swanton</t>
  </si>
  <si>
    <t>T204T204</t>
  </si>
  <si>
    <t>U007</t>
  </si>
  <si>
    <t>Missisquoi Valley UHSD #7</t>
  </si>
  <si>
    <t>U007T078</t>
  </si>
  <si>
    <t>U007T095</t>
  </si>
  <si>
    <t>U007T204</t>
  </si>
  <si>
    <t>Missisquoi Valley UHSD</t>
  </si>
  <si>
    <t>U007U007</t>
  </si>
  <si>
    <t>T023</t>
  </si>
  <si>
    <t>Bradford ID</t>
  </si>
  <si>
    <t>Bradford Id</t>
  </si>
  <si>
    <t>T023T023</t>
  </si>
  <si>
    <t>Orange</t>
  </si>
  <si>
    <t>T136</t>
  </si>
  <si>
    <t>Newbury</t>
  </si>
  <si>
    <t>T136T136</t>
  </si>
  <si>
    <t>U030</t>
  </si>
  <si>
    <t>Oxbow UHSD #30</t>
  </si>
  <si>
    <t>U030T023</t>
  </si>
  <si>
    <t>U030T136</t>
  </si>
  <si>
    <t>Oxbow UHSD</t>
  </si>
  <si>
    <t>U030U030</t>
  </si>
  <si>
    <t>T019</t>
  </si>
  <si>
    <t>Berlin</t>
  </si>
  <si>
    <t>T019T019</t>
  </si>
  <si>
    <t>Washington</t>
  </si>
  <si>
    <t>T039</t>
  </si>
  <si>
    <t>Calais</t>
  </si>
  <si>
    <t>T039T039</t>
  </si>
  <si>
    <t>T065</t>
  </si>
  <si>
    <t>East Montpelier</t>
  </si>
  <si>
    <t>T065T065</t>
  </si>
  <si>
    <t>T124</t>
  </si>
  <si>
    <t>Middlesex</t>
  </si>
  <si>
    <t>T124T124</t>
  </si>
  <si>
    <t>T254</t>
  </si>
  <si>
    <t>Worcester</t>
  </si>
  <si>
    <t>T254T254</t>
  </si>
  <si>
    <t>U032</t>
  </si>
  <si>
    <t>U32 High School (UHSD #32)</t>
  </si>
  <si>
    <t>U032T019</t>
  </si>
  <si>
    <t>U032T039</t>
  </si>
  <si>
    <t>U032T065</t>
  </si>
  <si>
    <t>U032T124</t>
  </si>
  <si>
    <t>U032T254</t>
  </si>
  <si>
    <t>U-32 UHSD</t>
  </si>
  <si>
    <t>U032U032</t>
  </si>
  <si>
    <t>T027</t>
  </si>
  <si>
    <t>Brattleboro</t>
  </si>
  <si>
    <t>T027T027</t>
  </si>
  <si>
    <t>Windham</t>
  </si>
  <si>
    <t>T061</t>
  </si>
  <si>
    <t>Dummerston</t>
  </si>
  <si>
    <t>T061T061</t>
  </si>
  <si>
    <t>T089</t>
  </si>
  <si>
    <t>Guilford</t>
  </si>
  <si>
    <t>T089T089</t>
  </si>
  <si>
    <t>T161</t>
  </si>
  <si>
    <t>Putney</t>
  </si>
  <si>
    <t>T161T161</t>
  </si>
  <si>
    <t>U006</t>
  </si>
  <si>
    <t>Brattleboro UHSD #6</t>
  </si>
  <si>
    <t>U006T027</t>
  </si>
  <si>
    <t>U006T061</t>
  </si>
  <si>
    <t>U006T089</t>
  </si>
  <si>
    <t>U006T161</t>
  </si>
  <si>
    <t>Brattleboro UHSD</t>
  </si>
  <si>
    <t>U006U006</t>
  </si>
  <si>
    <t>T011</t>
  </si>
  <si>
    <t>Barre City</t>
  </si>
  <si>
    <t>T011T011</t>
  </si>
  <si>
    <t>T012</t>
  </si>
  <si>
    <t>Barre Town</t>
  </si>
  <si>
    <t>T012T012</t>
  </si>
  <si>
    <t>U041</t>
  </si>
  <si>
    <t>Spaulding HSUD #41</t>
  </si>
  <si>
    <t>U041T011</t>
  </si>
  <si>
    <t>U041T012</t>
  </si>
  <si>
    <t>Spaulding UHSD</t>
  </si>
  <si>
    <t>U041U041</t>
  </si>
  <si>
    <t>Lcl Debt</t>
  </si>
  <si>
    <t>Lcl no D</t>
  </si>
  <si>
    <t>Un no D</t>
  </si>
  <si>
    <t>Un debt</t>
  </si>
  <si>
    <t>Town m</t>
  </si>
  <si>
    <t>Town c</t>
  </si>
  <si>
    <t>Lamoille</t>
  </si>
  <si>
    <t>Windsor</t>
  </si>
  <si>
    <t>Bennington</t>
  </si>
  <si>
    <t>Orleans</t>
  </si>
  <si>
    <t>Caledonia</t>
  </si>
  <si>
    <t>T057</t>
  </si>
  <si>
    <t>Danville</t>
  </si>
  <si>
    <t>T057T057</t>
  </si>
  <si>
    <t>T007</t>
  </si>
  <si>
    <t>Bakersfield</t>
  </si>
  <si>
    <t>T007T007</t>
  </si>
  <si>
    <t>T018</t>
  </si>
  <si>
    <t>Berkshire</t>
  </si>
  <si>
    <t>T018T018</t>
  </si>
  <si>
    <t>T068</t>
  </si>
  <si>
    <t>Enosburgh</t>
  </si>
  <si>
    <t>T068T068</t>
  </si>
  <si>
    <t>T128</t>
  </si>
  <si>
    <t>Montgomery</t>
  </si>
  <si>
    <t>T128T128</t>
  </si>
  <si>
    <t>T165</t>
  </si>
  <si>
    <t>Richford</t>
  </si>
  <si>
    <t>T165T165</t>
  </si>
  <si>
    <t>T187</t>
  </si>
  <si>
    <t>Sheldon</t>
  </si>
  <si>
    <t>T187T187</t>
  </si>
  <si>
    <t>T071</t>
  </si>
  <si>
    <t>Fairfax</t>
  </si>
  <si>
    <t>T071T071</t>
  </si>
  <si>
    <t>T077</t>
  </si>
  <si>
    <t>Fletcher</t>
  </si>
  <si>
    <t>T077T077</t>
  </si>
  <si>
    <t>T079</t>
  </si>
  <si>
    <t>Georgia</t>
  </si>
  <si>
    <t>T079T079</t>
  </si>
  <si>
    <t>T067</t>
  </si>
  <si>
    <t>Elmore</t>
  </si>
  <si>
    <t>T067T067</t>
  </si>
  <si>
    <t>T132</t>
  </si>
  <si>
    <t>Morristown</t>
  </si>
  <si>
    <t>T132T132</t>
  </si>
  <si>
    <t>T198</t>
  </si>
  <si>
    <t>Stowe</t>
  </si>
  <si>
    <t>T198T198</t>
  </si>
  <si>
    <t>U050</t>
  </si>
  <si>
    <t>Elmore-Morristown USD #50</t>
  </si>
  <si>
    <t>U050T067</t>
  </si>
  <si>
    <t>U050T132</t>
  </si>
  <si>
    <t>Elmore-Morristown USD</t>
  </si>
  <si>
    <t>U050U050</t>
  </si>
  <si>
    <t>T052</t>
  </si>
  <si>
    <t>Corinth</t>
  </si>
  <si>
    <t>T052T052</t>
  </si>
  <si>
    <t>T207</t>
  </si>
  <si>
    <t>Topsham</t>
  </si>
  <si>
    <t>T207T207</t>
  </si>
  <si>
    <t>U036</t>
  </si>
  <si>
    <t>Waits River Valley USD #36</t>
  </si>
  <si>
    <t>U036T052</t>
  </si>
  <si>
    <t>U036T207</t>
  </si>
  <si>
    <t>Waits River Valley USD</t>
  </si>
  <si>
    <t>U036U036</t>
  </si>
  <si>
    <t>T055</t>
  </si>
  <si>
    <t>Craftsbury</t>
  </si>
  <si>
    <t>T055T055</t>
  </si>
  <si>
    <t>T038</t>
  </si>
  <si>
    <t>Cabot</t>
  </si>
  <si>
    <t>T038T038</t>
  </si>
  <si>
    <t>T121</t>
  </si>
  <si>
    <t>Marshfield</t>
  </si>
  <si>
    <t>T121T121</t>
  </si>
  <si>
    <t>T155</t>
  </si>
  <si>
    <t>Plainfield</t>
  </si>
  <si>
    <t>T155T155</t>
  </si>
  <si>
    <t>U033</t>
  </si>
  <si>
    <t>Twinfield USD #33</t>
  </si>
  <si>
    <t>U033T121</t>
  </si>
  <si>
    <t>U033T155</t>
  </si>
  <si>
    <t>Twinfield USD</t>
  </si>
  <si>
    <t>U033U033</t>
  </si>
  <si>
    <t>T194</t>
  </si>
  <si>
    <t>Stamford</t>
  </si>
  <si>
    <t>T194T194</t>
  </si>
  <si>
    <t>T094</t>
  </si>
  <si>
    <t>Hartland</t>
  </si>
  <si>
    <t>T094T094</t>
  </si>
  <si>
    <t>T227</t>
  </si>
  <si>
    <t>Weathersfield</t>
  </si>
  <si>
    <t>T227T227</t>
  </si>
  <si>
    <t>T087</t>
  </si>
  <si>
    <t>Groton</t>
  </si>
  <si>
    <t>T087T087</t>
  </si>
  <si>
    <t>T175</t>
  </si>
  <si>
    <t>Ryegate</t>
  </si>
  <si>
    <t>T175T175</t>
  </si>
  <si>
    <t>T229</t>
  </si>
  <si>
    <t>Wells River</t>
  </si>
  <si>
    <t>T229T229</t>
  </si>
  <si>
    <t>U021</t>
  </si>
  <si>
    <t>Blue Mountain USD #21</t>
  </si>
  <si>
    <t>U021T087</t>
  </si>
  <si>
    <t>U021T175</t>
  </si>
  <si>
    <t>U021T229</t>
  </si>
  <si>
    <t>Blue Mountain USD</t>
  </si>
  <si>
    <t>U021U021</t>
  </si>
  <si>
    <t>No debt</t>
  </si>
  <si>
    <t>Debt only</t>
  </si>
  <si>
    <t>Town Total</t>
  </si>
  <si>
    <t>MVUHSD</t>
  </si>
  <si>
    <t>Town</t>
  </si>
  <si>
    <t>Town ETR % Change</t>
  </si>
  <si>
    <t>Change</t>
  </si>
  <si>
    <t>Based on FY201 data and presumes no potential savings</t>
  </si>
  <si>
    <t>Washington Central SU</t>
  </si>
  <si>
    <t>Traditional UHSDs</t>
  </si>
  <si>
    <t>Recommendation</t>
  </si>
  <si>
    <t>Windham Southeast SU</t>
  </si>
  <si>
    <t>Frankloin Northwest SU</t>
  </si>
  <si>
    <t>Orange East SU</t>
  </si>
  <si>
    <t>Barre SU</t>
  </si>
  <si>
    <t>Current FY2018 Tax</t>
  </si>
  <si>
    <t>Unified FY2018 Tax Rate</t>
  </si>
  <si>
    <t>One penny ($0.01) is equivalent to $20.00 in taxes on a $200,000 value property.</t>
  </si>
  <si>
    <t>Towns</t>
  </si>
  <si>
    <t>Current ETR</t>
  </si>
  <si>
    <t>Unified ETR</t>
  </si>
  <si>
    <t>% Change</t>
  </si>
  <si>
    <t>Totals</t>
  </si>
  <si>
    <t>Equalized Tax Rate (ETR) % Change if Unified</t>
  </si>
  <si>
    <r>
      <t>No debt</t>
    </r>
    <r>
      <rPr>
        <sz val="10"/>
        <color theme="1"/>
        <rFont val="Arial"/>
        <family val="2"/>
      </rPr>
      <t xml:space="preserve"> is the district tax rate attributable to all costs other than debt.</t>
    </r>
  </si>
  <si>
    <r>
      <t>No debt</t>
    </r>
    <r>
      <rPr>
        <sz val="10"/>
        <color theme="1"/>
        <rFont val="Arial"/>
        <family val="2"/>
      </rPr>
      <t xml:space="preserve"> is the district tax rate attributable to all costs other than debt.</t>
    </r>
  </si>
  <si>
    <r>
      <t>Debt only</t>
    </r>
    <r>
      <rPr>
        <sz val="10"/>
        <color theme="1"/>
        <rFont val="Arial"/>
        <family val="2"/>
      </rPr>
      <t xml:space="preserve"> is the district tax rate attributable solely to annual debt service obligations.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</si>
</sst>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0#"/>
    <numFmt numFmtId="165" formatCode="_(* #,##0.0000_);_(* \(#,##0.0000\);_(* &quot;-&quot;_);_(@_)"/>
    <numFmt numFmtId="166" formatCode="_(* #,##0.000_);_(* \(#,##0.000\);_(* &quot;-&quot;_);_(@_)"/>
    <numFmt numFmtId="167" formatCode="_(* #,##0.00%_);_(* \(#,##0.00%\);_(* &quot;-&quot;??_);_(@_)"/>
  </numFmts>
  <fonts count="16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2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 val="singleAccounting"/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indexed="10"/>
      <name val="Arial"/>
      <family val="2"/>
    </font>
    <font>
      <u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</borders>
  <cellStyleXfs count="3">
    <xf numFmtId="0" fontId="0" fillId="0" borderId="0"/>
    <xf numFmtId="0" fontId="4" fillId="0" borderId="0"/>
    <xf numFmtId="9" fontId="7" fillId="0" borderId="0" applyFont="0" applyFill="0" applyBorder="0" applyAlignment="0" applyProtection="0"/>
  </cellStyleXfs>
  <cellXfs count="9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1" fontId="2" fillId="0" borderId="1" xfId="0" applyNumberFormat="1" applyFont="1" applyBorder="1"/>
    <xf numFmtId="0" fontId="2" fillId="0" borderId="2" xfId="0" applyFont="1" applyBorder="1"/>
    <xf numFmtId="0" fontId="3" fillId="0" borderId="1" xfId="0" applyFont="1" applyBorder="1"/>
    <xf numFmtId="41" fontId="2" fillId="0" borderId="3" xfId="0" applyNumberFormat="1" applyFont="1" applyBorder="1"/>
    <xf numFmtId="164" fontId="1" fillId="0" borderId="4" xfId="1" applyNumberFormat="1" applyFont="1" applyFill="1" applyBorder="1" applyAlignment="1">
      <alignment horizontal="center"/>
    </xf>
    <xf numFmtId="41" fontId="5" fillId="2" borderId="0" xfId="0" applyNumberFormat="1" applyFont="1" applyFill="1"/>
    <xf numFmtId="0" fontId="1" fillId="3" borderId="1" xfId="0" applyFont="1" applyFill="1" applyBorder="1"/>
    <xf numFmtId="0" fontId="1" fillId="3" borderId="2" xfId="0" applyFont="1" applyFill="1" applyBorder="1"/>
    <xf numFmtId="41" fontId="2" fillId="3" borderId="1" xfId="0" applyNumberFormat="1" applyFont="1" applyFill="1" applyBorder="1"/>
    <xf numFmtId="0" fontId="2" fillId="3" borderId="2" xfId="0" applyFont="1" applyFill="1" applyBorder="1"/>
    <xf numFmtId="0" fontId="3" fillId="3" borderId="1" xfId="0" applyFont="1" applyFill="1" applyBorder="1"/>
    <xf numFmtId="41" fontId="2" fillId="3" borderId="3" xfId="0" applyNumberFormat="1" applyFont="1" applyFill="1" applyBorder="1"/>
    <xf numFmtId="164" fontId="1" fillId="3" borderId="4" xfId="1" applyNumberFormat="1" applyFont="1" applyFill="1" applyBorder="1" applyAlignment="1">
      <alignment horizontal="center"/>
    </xf>
    <xf numFmtId="41" fontId="6" fillId="2" borderId="0" xfId="0" applyNumberFormat="1" applyFont="1" applyFill="1"/>
    <xf numFmtId="0" fontId="1" fillId="4" borderId="1" xfId="0" applyFont="1" applyFill="1" applyBorder="1"/>
    <xf numFmtId="0" fontId="1" fillId="4" borderId="2" xfId="0" applyFont="1" applyFill="1" applyBorder="1"/>
    <xf numFmtId="41" fontId="2" fillId="4" borderId="1" xfId="0" applyNumberFormat="1" applyFont="1" applyFill="1" applyBorder="1"/>
    <xf numFmtId="0" fontId="2" fillId="4" borderId="2" xfId="0" applyFont="1" applyFill="1" applyBorder="1"/>
    <xf numFmtId="0" fontId="3" fillId="4" borderId="1" xfId="0" applyFont="1" applyFill="1" applyBorder="1"/>
    <xf numFmtId="41" fontId="2" fillId="4" borderId="3" xfId="0" applyNumberFormat="1" applyFont="1" applyFill="1" applyBorder="1"/>
    <xf numFmtId="164" fontId="1" fillId="4" borderId="4" xfId="1" applyNumberFormat="1" applyFont="1" applyFill="1" applyBorder="1" applyAlignment="1">
      <alignment horizontal="center"/>
    </xf>
    <xf numFmtId="165" fontId="0" fillId="0" borderId="0" xfId="0" applyNumberFormat="1"/>
    <xf numFmtId="0" fontId="2" fillId="0" borderId="1" xfId="0" applyFont="1" applyBorder="1"/>
    <xf numFmtId="0" fontId="3" fillId="0" borderId="1" xfId="0" applyFont="1" applyFill="1" applyBorder="1"/>
    <xf numFmtId="0" fontId="1" fillId="6" borderId="1" xfId="0" applyFont="1" applyFill="1" applyBorder="1"/>
    <xf numFmtId="0" fontId="1" fillId="6" borderId="2" xfId="0" applyFont="1" applyFill="1" applyBorder="1"/>
    <xf numFmtId="0" fontId="1" fillId="7" borderId="1" xfId="0" applyFont="1" applyFill="1" applyBorder="1"/>
    <xf numFmtId="0" fontId="1" fillId="7" borderId="2" xfId="0" applyFont="1" applyFill="1" applyBorder="1"/>
    <xf numFmtId="0" fontId="1" fillId="8" borderId="1" xfId="0" applyFont="1" applyFill="1" applyBorder="1"/>
    <xf numFmtId="0" fontId="1" fillId="8" borderId="2" xfId="0" applyFont="1" applyFill="1" applyBorder="1"/>
    <xf numFmtId="165" fontId="0" fillId="8" borderId="0" xfId="0" applyNumberFormat="1" applyFill="1"/>
    <xf numFmtId="165" fontId="0" fillId="7" borderId="0" xfId="0" applyNumberFormat="1" applyFill="1"/>
    <xf numFmtId="165" fontId="0" fillId="6" borderId="0" xfId="0" applyNumberFormat="1" applyFill="1"/>
    <xf numFmtId="0" fontId="1" fillId="9" borderId="1" xfId="0" applyFont="1" applyFill="1" applyBorder="1"/>
    <xf numFmtId="0" fontId="1" fillId="9" borderId="2" xfId="0" applyFont="1" applyFill="1" applyBorder="1"/>
    <xf numFmtId="41" fontId="2" fillId="9" borderId="1" xfId="0" applyNumberFormat="1" applyFont="1" applyFill="1" applyBorder="1"/>
    <xf numFmtId="0" fontId="2" fillId="9" borderId="2" xfId="0" applyFont="1" applyFill="1" applyBorder="1"/>
    <xf numFmtId="0" fontId="3" fillId="9" borderId="1" xfId="0" applyFont="1" applyFill="1" applyBorder="1"/>
    <xf numFmtId="41" fontId="2" fillId="9" borderId="3" xfId="0" applyNumberFormat="1" applyFont="1" applyFill="1" applyBorder="1"/>
    <xf numFmtId="164" fontId="1" fillId="9" borderId="4" xfId="1" applyNumberFormat="1" applyFont="1" applyFill="1" applyBorder="1" applyAlignment="1">
      <alignment horizontal="center"/>
    </xf>
    <xf numFmtId="164" fontId="1" fillId="5" borderId="4" xfId="1" applyNumberFormat="1" applyFont="1" applyFill="1" applyBorder="1" applyAlignment="1">
      <alignment horizontal="center"/>
    </xf>
    <xf numFmtId="0" fontId="1" fillId="3" borderId="5" xfId="0" applyFont="1" applyFill="1" applyBorder="1"/>
    <xf numFmtId="0" fontId="1" fillId="3" borderId="6" xfId="0" applyFont="1" applyFill="1" applyBorder="1"/>
    <xf numFmtId="41" fontId="2" fillId="3" borderId="5" xfId="0" applyNumberFormat="1" applyFont="1" applyFill="1" applyBorder="1"/>
    <xf numFmtId="0" fontId="2" fillId="3" borderId="6" xfId="0" applyFont="1" applyFill="1" applyBorder="1"/>
    <xf numFmtId="0" fontId="3" fillId="3" borderId="5" xfId="0" applyFont="1" applyFill="1" applyBorder="1"/>
    <xf numFmtId="41" fontId="2" fillId="3" borderId="7" xfId="0" applyNumberFormat="1" applyFont="1" applyFill="1" applyBorder="1"/>
    <xf numFmtId="166" fontId="0" fillId="0" borderId="0" xfId="0" applyNumberFormat="1"/>
    <xf numFmtId="166" fontId="9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9" xfId="0" applyFont="1" applyBorder="1"/>
    <xf numFmtId="166" fontId="0" fillId="0" borderId="9" xfId="0" applyNumberFormat="1" applyBorder="1"/>
    <xf numFmtId="166" fontId="9" fillId="0" borderId="9" xfId="0" applyNumberFormat="1" applyFont="1" applyBorder="1"/>
    <xf numFmtId="10" fontId="0" fillId="0" borderId="0" xfId="2" applyNumberFormat="1" applyFont="1"/>
    <xf numFmtId="0" fontId="0" fillId="0" borderId="0" xfId="0" applyAlignment="1">
      <alignment horizontal="right"/>
    </xf>
    <xf numFmtId="0" fontId="0" fillId="0" borderId="9" xfId="0" applyBorder="1"/>
    <xf numFmtId="165" fontId="0" fillId="0" borderId="9" xfId="0" applyNumberFormat="1" applyBorder="1"/>
    <xf numFmtId="165" fontId="0" fillId="6" borderId="9" xfId="0" applyNumberFormat="1" applyFill="1" applyBorder="1"/>
    <xf numFmtId="165" fontId="0" fillId="7" borderId="9" xfId="0" applyNumberFormat="1" applyFill="1" applyBorder="1"/>
    <xf numFmtId="165" fontId="0" fillId="8" borderId="9" xfId="0" applyNumberFormat="1" applyFill="1" applyBorder="1"/>
    <xf numFmtId="0" fontId="11" fillId="0" borderId="0" xfId="0" applyFont="1" applyAlignment="1">
      <alignment horizontal="center"/>
    </xf>
    <xf numFmtId="41" fontId="0" fillId="0" borderId="0" xfId="0" applyNumberFormat="1"/>
    <xf numFmtId="10" fontId="0" fillId="0" borderId="0" xfId="0" applyNumberFormat="1"/>
    <xf numFmtId="10" fontId="8" fillId="0" borderId="0" xfId="2" applyNumberFormat="1" applyFont="1"/>
    <xf numFmtId="0" fontId="0" fillId="0" borderId="0" xfId="0" applyAlignment="1">
      <alignment horizontal="center"/>
    </xf>
    <xf numFmtId="0" fontId="12" fillId="0" borderId="0" xfId="0" applyFont="1"/>
    <xf numFmtId="0" fontId="10" fillId="10" borderId="0" xfId="0" applyFont="1" applyFill="1"/>
    <xf numFmtId="0" fontId="8" fillId="0" borderId="0" xfId="0" applyFont="1" applyAlignment="1">
      <alignment horizontal="left" indent="1"/>
    </xf>
    <xf numFmtId="0" fontId="12" fillId="0" borderId="0" xfId="0" applyFont="1" applyAlignment="1">
      <alignment horizontal="right"/>
    </xf>
    <xf numFmtId="0" fontId="13" fillId="11" borderId="0" xfId="0" applyFont="1" applyFill="1"/>
    <xf numFmtId="0" fontId="14" fillId="11" borderId="0" xfId="0" applyFont="1" applyFill="1"/>
    <xf numFmtId="0" fontId="8" fillId="0" borderId="0" xfId="0" applyFont="1" applyAlignment="1">
      <alignment horizontal="right" indent="1"/>
    </xf>
    <xf numFmtId="0" fontId="11" fillId="0" borderId="0" xfId="0" applyFont="1" applyAlignment="1">
      <alignment horizontal="right" indent="1"/>
    </xf>
    <xf numFmtId="0" fontId="0" fillId="0" borderId="10" xfId="0" applyBorder="1" applyAlignment="1">
      <alignment horizontal="center"/>
    </xf>
    <xf numFmtId="0" fontId="0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0" fillId="0" borderId="11" xfId="0" applyNumberFormat="1" applyBorder="1"/>
    <xf numFmtId="166" fontId="9" fillId="0" borderId="11" xfId="0" applyNumberFormat="1" applyFont="1" applyBorder="1"/>
    <xf numFmtId="166" fontId="0" fillId="0" borderId="13" xfId="0" applyNumberFormat="1" applyBorder="1"/>
    <xf numFmtId="166" fontId="0" fillId="0" borderId="8" xfId="0" applyNumberFormat="1" applyBorder="1" applyAlignment="1">
      <alignment horizontal="center"/>
    </xf>
    <xf numFmtId="166" fontId="0" fillId="0" borderId="10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9" xfId="0" applyNumberFormat="1" applyBorder="1" applyAlignment="1">
      <alignment horizontal="right"/>
    </xf>
    <xf numFmtId="166" fontId="0" fillId="0" borderId="9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2" applyNumberFormat="1" applyFont="1"/>
    <xf numFmtId="167" fontId="0" fillId="0" borderId="9" xfId="2" applyNumberFormat="1" applyFont="1" applyBorder="1"/>
    <xf numFmtId="167" fontId="0" fillId="0" borderId="0" xfId="0" applyNumberFormat="1"/>
  </cellXfs>
  <cellStyles count="3">
    <cellStyle name="Normal" xfId="0" builtinId="0"/>
    <cellStyle name="Normal_FY2002_EqPup_6" xfId="1" xr:uid="{00000000-0005-0000-0000-000001000000}"/>
    <cellStyle name="Percent" xfId="2" builtinId="5"/>
  </cellStyles>
  <dxfs count="0"/>
  <tableStyles count="0" defaultTableStyle="TableStyleMedium2" defaultPivotStyle="PivotStyleLight16"/>
  <colors>
    <mruColors>
      <color rgb="FFFF9933"/>
      <color rgb="FFFF6600"/>
      <color rgb="FFCCFFFF"/>
      <color rgb="FF66FFFF"/>
      <color rgb="FFCCFF66"/>
      <color rgb="FF99FF33"/>
      <color rgb="FFFFFFCC"/>
      <color rgb="FFFFFF66"/>
      <color rgb="FFCC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'BrattlUHSD Aa 1'!$M$8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'BrattlUHSD Aa 1'!$Z$9:$Z$14</c:f>
              <c:strCache>
                <c:ptCount val="5"/>
                <c:pt idx="1">
                  <c:v>Brattleboro</c:v>
                </c:pt>
                <c:pt idx="2">
                  <c:v>Dummerston</c:v>
                </c:pt>
                <c:pt idx="3">
                  <c:v>Guilford</c:v>
                </c:pt>
                <c:pt idx="4">
                  <c:v>Putney</c:v>
                </c:pt>
              </c:strCache>
            </c:strRef>
          </c:cat>
          <c:val>
            <c:numRef>
              <c:f>'BrattlUHSD Aa 1'!$AA$9:$AA$14</c:f>
              <c:numCache>
                <c:formatCode>0.00%</c:formatCode>
                <c:ptCount val="6"/>
                <c:pt idx="1">
                  <c:v>5.4999999999999997E-3</c:v>
                </c:pt>
                <c:pt idx="2">
                  <c:v>-4.19E-2</c:v>
                </c:pt>
                <c:pt idx="3">
                  <c:v>5.0000000000000001E-4</c:v>
                </c:pt>
                <c:pt idx="4">
                  <c:v>-5.1999999999999998E-3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1-4F90-B6BF-AD3F8A0DB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2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'MVUHSD Aa 2'!$M$8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'MVUHSD Aa 2'!$Z$9:$Z$13</c:f>
              <c:strCache>
                <c:ptCount val="4"/>
                <c:pt idx="1">
                  <c:v>Franklin</c:v>
                </c:pt>
                <c:pt idx="2">
                  <c:v>Highgate</c:v>
                </c:pt>
                <c:pt idx="3">
                  <c:v>Swanton</c:v>
                </c:pt>
              </c:strCache>
            </c:strRef>
          </c:cat>
          <c:val>
            <c:numRef>
              <c:f>'MVUHSD Aa 2'!$AA$9:$AA$13</c:f>
              <c:numCache>
                <c:formatCode>0.00%</c:formatCode>
                <c:ptCount val="5"/>
                <c:pt idx="1">
                  <c:v>3.7999999999999999E-2</c:v>
                </c:pt>
                <c:pt idx="2">
                  <c:v>9.7999999999999997E-3</c:v>
                </c:pt>
                <c:pt idx="3">
                  <c:v>-1.34E-2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21-4FCA-8F16-484032747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4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'OxUHSD Aa 3'!$M$8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B2-4DB2-A9E9-0CA7CFE77F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'OxUHSD Aa 3'!$Z$9:$Z$12</c:f>
              <c:strCache>
                <c:ptCount val="3"/>
                <c:pt idx="1">
                  <c:v>Bradford ID</c:v>
                </c:pt>
                <c:pt idx="2">
                  <c:v>Newbury</c:v>
                </c:pt>
              </c:strCache>
            </c:strRef>
          </c:cat>
          <c:val>
            <c:numRef>
              <c:f>'OxUHSD Aa 3'!$AA$9:$AA$12</c:f>
              <c:numCache>
                <c:formatCode>0.00%</c:formatCode>
                <c:ptCount val="4"/>
                <c:pt idx="1">
                  <c:v>-2.3099999999999999E-2</c:v>
                </c:pt>
                <c:pt idx="2">
                  <c:v>4.1799999999999997E-2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B2-4DB2-A9E9-0CA7CFE77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At val="1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'BarreUHSD Aa 4'!$M$8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3-4D9F-BAF2-40F6DE7FD7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'BarreUHSD Aa 4'!$Z$9:$Z$12</c:f>
              <c:strCache>
                <c:ptCount val="3"/>
                <c:pt idx="1">
                  <c:v>Barre City</c:v>
                </c:pt>
                <c:pt idx="2">
                  <c:v>Barre Town</c:v>
                </c:pt>
              </c:strCache>
            </c:strRef>
          </c:cat>
          <c:val>
            <c:numRef>
              <c:f>'BarreUHSD Aa 4'!$AA$9:$AA$12</c:f>
              <c:numCache>
                <c:formatCode>0.00%</c:formatCode>
                <c:ptCount val="4"/>
                <c:pt idx="1">
                  <c:v>-1.01E-2</c:v>
                </c:pt>
                <c:pt idx="2">
                  <c:v>1.12E-2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33-4D9F-BAF2-40F6DE7FD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400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'U32 UHSD Aa 5'!$M$8</c:f>
          <c:strCache>
            <c:ptCount val="1"/>
            <c:pt idx="0">
              <c:v>Equalized Tax Rate (ETR) % Change if Unified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'U32 UHSD Aa 5'!$Z$9:$Z$15</c:f>
              <c:strCache>
                <c:ptCount val="6"/>
                <c:pt idx="1">
                  <c:v>Berlin</c:v>
                </c:pt>
                <c:pt idx="2">
                  <c:v>Calais</c:v>
                </c:pt>
                <c:pt idx="3">
                  <c:v>East Montpelier</c:v>
                </c:pt>
                <c:pt idx="4">
                  <c:v>Middlesex</c:v>
                </c:pt>
                <c:pt idx="5">
                  <c:v>Worcester</c:v>
                </c:pt>
              </c:strCache>
            </c:strRef>
          </c:cat>
          <c:val>
            <c:numRef>
              <c:f>'U32 UHSD Aa 5'!$AA$9:$AA$15</c:f>
              <c:numCache>
                <c:formatCode>0.00%</c:formatCode>
                <c:ptCount val="7"/>
                <c:pt idx="1">
                  <c:v>6.8999999999999999E-3</c:v>
                </c:pt>
                <c:pt idx="2">
                  <c:v>3.8600000000000002E-2</c:v>
                </c:pt>
                <c:pt idx="3">
                  <c:v>-4.2900000000000001E-2</c:v>
                </c:pt>
                <c:pt idx="4">
                  <c:v>2.7000000000000001E-3</c:v>
                </c:pt>
                <c:pt idx="5">
                  <c:v>4.1500000000000002E-2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E4-4576-8C8A-F57AF043A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7637528"/>
        <c:axId val="347641464"/>
      </c:lineChart>
      <c:catAx>
        <c:axId val="347637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41464"/>
        <c:crosses val="autoZero"/>
        <c:auto val="1"/>
        <c:lblAlgn val="ctr"/>
        <c:lblOffset val="1"/>
        <c:tickMarkSkip val="1"/>
        <c:noMultiLvlLbl val="0"/>
      </c:catAx>
      <c:valAx>
        <c:axId val="347641464"/>
        <c:scaling>
          <c:orientation val="minMax"/>
          <c:max val="0.1"/>
          <c:min val="-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prstDash val="sysDot"/>
              <a:round/>
            </a:ln>
            <a:effectLst/>
          </c:spPr>
        </c:minorGridlines>
        <c:numFmt formatCode="0%" sourceLinked="0"/>
        <c:majorTickMark val="none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7637528"/>
        <c:crosses val="autoZero"/>
        <c:crossBetween val="midCat"/>
        <c:majorUnit val="5.000000000000001E-2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44823</xdr:colOff>
      <xdr:row>7</xdr:row>
      <xdr:rowOff>0</xdr:rowOff>
    </xdr:from>
    <xdr:to>
      <xdr:col>7</xdr:col>
      <xdr:colOff>112059</xdr:colOff>
      <xdr:row>25</xdr:row>
      <xdr:rowOff>22412</xdr:rowOff>
    </xdr:to>
    <xdr:graphicFrame macro="">
      <xdr:nvGraphicFramePr>
        <xdr:cNvPr id="2" name="Chart 1" descr="Windham Southeast SU - Equalized Tax Rate Percentage Change if Unifi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44824</xdr:colOff>
      <xdr:row>7</xdr:row>
      <xdr:rowOff>0</xdr:rowOff>
    </xdr:from>
    <xdr:to>
      <xdr:col>7</xdr:col>
      <xdr:colOff>112060</xdr:colOff>
      <xdr:row>25</xdr:row>
      <xdr:rowOff>22412</xdr:rowOff>
    </xdr:to>
    <xdr:graphicFrame macro="">
      <xdr:nvGraphicFramePr>
        <xdr:cNvPr id="3" name="Chart 2" descr="Franklin Northwest SU - Equalized Tax Rate Percentage Change if Unified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7</xdr:row>
      <xdr:rowOff>0</xdr:rowOff>
    </xdr:from>
    <xdr:to>
      <xdr:col>7</xdr:col>
      <xdr:colOff>100854</xdr:colOff>
      <xdr:row>25</xdr:row>
      <xdr:rowOff>22412</xdr:rowOff>
    </xdr:to>
    <xdr:graphicFrame macro="">
      <xdr:nvGraphicFramePr>
        <xdr:cNvPr id="2" name="Chart 1" descr="Orange East SU - Equalized Tax Rate Percentage Change if Unifie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Barre SU - Equalized Tax Rate Percentage Change if Unified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</xdr:colOff>
      <xdr:row>7</xdr:row>
      <xdr:rowOff>0</xdr:rowOff>
    </xdr:from>
    <xdr:to>
      <xdr:col>7</xdr:col>
      <xdr:colOff>100853</xdr:colOff>
      <xdr:row>25</xdr:row>
      <xdr:rowOff>22412</xdr:rowOff>
    </xdr:to>
    <xdr:graphicFrame macro="">
      <xdr:nvGraphicFramePr>
        <xdr:cNvPr id="2" name="Chart 1" descr="Washington Central SU - Equalized Tax Rate Percentage Change if Unified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33"/>
  </sheetPr>
  <dimension ref="A1:AA60"/>
  <sheetViews>
    <sheetView zoomScale="85" zoomScaleNormal="85" workbookViewId="0">
      <pane ySplit="26" topLeftCell="A27" activePane="bottomLeft" state="frozen"/>
      <selection activeCell="M34" sqref="M34"/>
      <selection pane="bottomLeft" activeCell="M34" sqref="M34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69" t="str">
        <f>$M$1</f>
        <v>Windham Southeast SU</v>
      </c>
      <c r="I1" s="72" t="str">
        <f>$T$1</f>
        <v>Traditional UHSDs</v>
      </c>
      <c r="M1" s="70" t="s">
        <v>210</v>
      </c>
      <c r="T1" s="70" t="s">
        <v>208</v>
      </c>
    </row>
    <row r="2" spans="1:27" x14ac:dyDescent="0.2">
      <c r="A2" s="71" t="s">
        <v>206</v>
      </c>
      <c r="I2" s="76" t="str">
        <f>$T$2&amp;" "&amp;$U$2</f>
        <v>Recommendation 1</v>
      </c>
      <c r="T2" s="70" t="s">
        <v>209</v>
      </c>
      <c r="U2" s="74">
        <v>1</v>
      </c>
    </row>
    <row r="3" spans="1:27" ht="12" customHeight="1" x14ac:dyDescent="0.25">
      <c r="A3" s="69"/>
    </row>
    <row r="4" spans="1:27" ht="12" customHeight="1" x14ac:dyDescent="0.2">
      <c r="A4" s="79" t="s">
        <v>224</v>
      </c>
    </row>
    <row r="5" spans="1:27" ht="12" customHeight="1" x14ac:dyDescent="0.2">
      <c r="A5" s="79" t="s">
        <v>225</v>
      </c>
    </row>
    <row r="6" spans="1:27" ht="12" customHeight="1" x14ac:dyDescent="0.2">
      <c r="A6" s="78" t="s">
        <v>216</v>
      </c>
    </row>
    <row r="7" spans="1:27" ht="12" customHeight="1" x14ac:dyDescent="0.2">
      <c r="A7" s="79"/>
    </row>
    <row r="8" spans="1:27" x14ac:dyDescent="0.2">
      <c r="M8" s="70" t="s">
        <v>222</v>
      </c>
      <c r="Z8" s="53" t="s">
        <v>203</v>
      </c>
      <c r="AA8" s="67" t="s">
        <v>204</v>
      </c>
    </row>
    <row r="9" spans="1:27" x14ac:dyDescent="0.2">
      <c r="T9" t="s">
        <v>89</v>
      </c>
      <c r="U9" t="s">
        <v>88</v>
      </c>
      <c r="V9" t="s">
        <v>93</v>
      </c>
      <c r="W9" s="59" t="s">
        <v>90</v>
      </c>
      <c r="X9" t="s">
        <v>91</v>
      </c>
      <c r="Y9" t="s">
        <v>92</v>
      </c>
    </row>
    <row r="10" spans="1:27" x14ac:dyDescent="0.2">
      <c r="K10" s="65">
        <v>10</v>
      </c>
      <c r="L10" s="1" t="s">
        <v>55</v>
      </c>
      <c r="M10" s="2" t="s">
        <v>56</v>
      </c>
      <c r="N10" s="3" t="s">
        <v>55</v>
      </c>
      <c r="O10" s="4" t="s">
        <v>56</v>
      </c>
      <c r="P10" s="5" t="s">
        <v>57</v>
      </c>
      <c r="Q10" s="6" t="s">
        <v>58</v>
      </c>
      <c r="R10" s="7">
        <v>48</v>
      </c>
      <c r="S10" s="8"/>
      <c r="T10" s="24">
        <v>0.8256</v>
      </c>
      <c r="U10" s="24">
        <v>0</v>
      </c>
      <c r="V10" s="24">
        <v>1.6846999999999999</v>
      </c>
      <c r="W10" s="60">
        <v>0</v>
      </c>
      <c r="X10" s="24">
        <v>0</v>
      </c>
      <c r="Y10" s="24">
        <v>1.6939</v>
      </c>
      <c r="Z10" t="str">
        <f>M10</f>
        <v>Brattleboro</v>
      </c>
      <c r="AA10" s="57">
        <f>ROUND(Y10/V10-1,4)</f>
        <v>5.4999999999999997E-3</v>
      </c>
    </row>
    <row r="11" spans="1:27" x14ac:dyDescent="0.2">
      <c r="K11" s="65">
        <f>K10+1</f>
        <v>11</v>
      </c>
      <c r="L11" s="1" t="s">
        <v>59</v>
      </c>
      <c r="M11" s="2" t="s">
        <v>60</v>
      </c>
      <c r="N11" s="3" t="s">
        <v>59</v>
      </c>
      <c r="O11" s="4" t="s">
        <v>60</v>
      </c>
      <c r="P11" s="5" t="s">
        <v>61</v>
      </c>
      <c r="Q11" s="6" t="s">
        <v>58</v>
      </c>
      <c r="R11" s="7">
        <v>48</v>
      </c>
      <c r="S11" s="8"/>
      <c r="T11" s="24">
        <v>1.2218</v>
      </c>
      <c r="U11" s="24">
        <v>2.6700000000000002E-2</v>
      </c>
      <c r="V11" s="24">
        <v>1.7679</v>
      </c>
      <c r="W11" s="60">
        <v>0</v>
      </c>
      <c r="X11" s="24">
        <v>0</v>
      </c>
      <c r="Y11" s="24">
        <v>1.6939</v>
      </c>
      <c r="Z11" t="str">
        <f t="shared" ref="Z11:Z13" si="0">M11</f>
        <v>Dummerston</v>
      </c>
      <c r="AA11" s="57">
        <f t="shared" ref="AA11:AA13" si="1">ROUND(Y11/V11-1,4)</f>
        <v>-4.19E-2</v>
      </c>
    </row>
    <row r="12" spans="1:27" x14ac:dyDescent="0.2">
      <c r="K12" s="65">
        <f t="shared" ref="K12:K20" si="2">K11+1</f>
        <v>12</v>
      </c>
      <c r="L12" s="1" t="s">
        <v>62</v>
      </c>
      <c r="M12" s="2" t="s">
        <v>63</v>
      </c>
      <c r="N12" s="3" t="s">
        <v>62</v>
      </c>
      <c r="O12" s="4" t="s">
        <v>63</v>
      </c>
      <c r="P12" s="5" t="s">
        <v>64</v>
      </c>
      <c r="Q12" s="6" t="s">
        <v>58</v>
      </c>
      <c r="R12" s="7">
        <v>48</v>
      </c>
      <c r="S12" s="8"/>
      <c r="T12" s="24">
        <v>1.0976999999999999</v>
      </c>
      <c r="U12" s="24">
        <v>0</v>
      </c>
      <c r="V12" s="24">
        <v>1.6930000000000001</v>
      </c>
      <c r="W12" s="60">
        <v>0</v>
      </c>
      <c r="X12" s="24">
        <v>0</v>
      </c>
      <c r="Y12" s="24">
        <v>1.6939</v>
      </c>
      <c r="Z12" t="str">
        <f t="shared" si="0"/>
        <v>Guilford</v>
      </c>
      <c r="AA12" s="57">
        <f t="shared" si="1"/>
        <v>5.0000000000000001E-4</v>
      </c>
    </row>
    <row r="13" spans="1:27" x14ac:dyDescent="0.2">
      <c r="K13" s="65">
        <f t="shared" si="2"/>
        <v>13</v>
      </c>
      <c r="L13" s="1" t="s">
        <v>65</v>
      </c>
      <c r="M13" s="2" t="s">
        <v>66</v>
      </c>
      <c r="N13" s="3" t="s">
        <v>65</v>
      </c>
      <c r="O13" s="4" t="s">
        <v>66</v>
      </c>
      <c r="P13" s="5" t="s">
        <v>67</v>
      </c>
      <c r="Q13" s="6" t="s">
        <v>58</v>
      </c>
      <c r="R13" s="7">
        <v>48</v>
      </c>
      <c r="S13" s="8"/>
      <c r="T13" s="24">
        <v>1.1526000000000001</v>
      </c>
      <c r="U13" s="24">
        <v>4.4900000000000002E-2</v>
      </c>
      <c r="V13" s="24">
        <v>1.7027999999999999</v>
      </c>
      <c r="W13" s="60">
        <v>0</v>
      </c>
      <c r="X13" s="24">
        <v>0</v>
      </c>
      <c r="Y13" s="24">
        <v>1.6939</v>
      </c>
      <c r="Z13" t="str">
        <f t="shared" si="0"/>
        <v>Putney</v>
      </c>
      <c r="AA13" s="57">
        <f t="shared" si="1"/>
        <v>-5.1999999999999998E-3</v>
      </c>
    </row>
    <row r="14" spans="1:27" x14ac:dyDescent="0.2">
      <c r="K14" s="65">
        <f t="shared" si="2"/>
        <v>14</v>
      </c>
      <c r="L14" s="9" t="s">
        <v>55</v>
      </c>
      <c r="M14" s="10" t="s">
        <v>56</v>
      </c>
      <c r="N14" s="11" t="s">
        <v>68</v>
      </c>
      <c r="O14" s="12" t="s">
        <v>69</v>
      </c>
      <c r="P14" s="13" t="s">
        <v>70</v>
      </c>
      <c r="Q14" s="14" t="s">
        <v>58</v>
      </c>
      <c r="R14" s="15">
        <v>48</v>
      </c>
      <c r="S14" s="16"/>
      <c r="T14" s="24">
        <v>0.77070000000000005</v>
      </c>
      <c r="U14" s="24">
        <v>8.8400000000000006E-2</v>
      </c>
      <c r="V14" s="24">
        <v>0</v>
      </c>
      <c r="W14" s="60">
        <v>1.6057999999999999</v>
      </c>
      <c r="X14" s="24">
        <v>8.8099999999999998E-2</v>
      </c>
      <c r="Y14" s="24">
        <v>0</v>
      </c>
      <c r="AA14" s="57"/>
    </row>
    <row r="15" spans="1:27" x14ac:dyDescent="0.2">
      <c r="K15" s="65">
        <f t="shared" si="2"/>
        <v>15</v>
      </c>
      <c r="L15" s="9" t="s">
        <v>59</v>
      </c>
      <c r="M15" s="10" t="s">
        <v>60</v>
      </c>
      <c r="N15" s="11" t="s">
        <v>68</v>
      </c>
      <c r="O15" s="12" t="s">
        <v>69</v>
      </c>
      <c r="P15" s="13" t="s">
        <v>71</v>
      </c>
      <c r="Q15" s="14" t="s">
        <v>58</v>
      </c>
      <c r="R15" s="15">
        <v>48</v>
      </c>
      <c r="S15" s="16"/>
      <c r="T15" s="24">
        <v>0.4899</v>
      </c>
      <c r="U15" s="24">
        <v>5.62E-2</v>
      </c>
      <c r="V15" s="24">
        <v>0</v>
      </c>
      <c r="W15" s="60">
        <v>1.6057999999999999</v>
      </c>
      <c r="X15" s="24">
        <v>8.8099999999999998E-2</v>
      </c>
      <c r="Y15" s="24">
        <v>0</v>
      </c>
    </row>
    <row r="16" spans="1:27" x14ac:dyDescent="0.2">
      <c r="K16" s="65">
        <f t="shared" si="2"/>
        <v>16</v>
      </c>
      <c r="L16" s="9" t="s">
        <v>62</v>
      </c>
      <c r="M16" s="10" t="s">
        <v>63</v>
      </c>
      <c r="N16" s="11" t="s">
        <v>68</v>
      </c>
      <c r="O16" s="12" t="s">
        <v>69</v>
      </c>
      <c r="P16" s="13" t="s">
        <v>72</v>
      </c>
      <c r="Q16" s="14" t="s">
        <v>58</v>
      </c>
      <c r="R16" s="15">
        <v>48</v>
      </c>
      <c r="S16" s="16"/>
      <c r="T16" s="24">
        <v>0.53400000000000003</v>
      </c>
      <c r="U16" s="24">
        <v>6.13E-2</v>
      </c>
      <c r="V16" s="24">
        <v>0</v>
      </c>
      <c r="W16" s="60">
        <v>1.6057999999999999</v>
      </c>
      <c r="X16" s="24">
        <v>8.8099999999999998E-2</v>
      </c>
      <c r="Y16" s="24">
        <v>0</v>
      </c>
    </row>
    <row r="17" spans="1:25" x14ac:dyDescent="0.2">
      <c r="K17" s="65">
        <f t="shared" si="2"/>
        <v>17</v>
      </c>
      <c r="L17" s="9" t="s">
        <v>65</v>
      </c>
      <c r="M17" s="10" t="s">
        <v>66</v>
      </c>
      <c r="N17" s="11" t="s">
        <v>68</v>
      </c>
      <c r="O17" s="12" t="s">
        <v>69</v>
      </c>
      <c r="P17" s="13" t="s">
        <v>73</v>
      </c>
      <c r="Q17" s="14" t="s">
        <v>58</v>
      </c>
      <c r="R17" s="15">
        <v>48</v>
      </c>
      <c r="S17" s="16"/>
      <c r="T17" s="24">
        <v>0.45329999999999998</v>
      </c>
      <c r="U17" s="24">
        <v>5.1999999999999998E-2</v>
      </c>
      <c r="V17" s="24">
        <v>0</v>
      </c>
      <c r="W17" s="60">
        <v>1.6057999999999999</v>
      </c>
      <c r="X17" s="24">
        <v>8.8099999999999998E-2</v>
      </c>
      <c r="Y17" s="24">
        <v>0</v>
      </c>
    </row>
    <row r="18" spans="1:25" x14ac:dyDescent="0.2">
      <c r="K18" s="65">
        <f t="shared" si="2"/>
        <v>18</v>
      </c>
      <c r="L18" s="17" t="s">
        <v>68</v>
      </c>
      <c r="M18" s="18" t="s">
        <v>74</v>
      </c>
      <c r="N18" s="19" t="s">
        <v>68</v>
      </c>
      <c r="O18" s="20" t="s">
        <v>74</v>
      </c>
      <c r="P18" s="21" t="s">
        <v>75</v>
      </c>
      <c r="Q18" s="22" t="s">
        <v>58</v>
      </c>
      <c r="R18" s="23">
        <v>48</v>
      </c>
      <c r="S18" s="16"/>
      <c r="T18" s="24">
        <v>0</v>
      </c>
      <c r="U18" s="24">
        <v>0</v>
      </c>
      <c r="V18" s="24">
        <v>0</v>
      </c>
      <c r="W18" s="60">
        <v>0</v>
      </c>
      <c r="X18" s="24">
        <v>0</v>
      </c>
      <c r="Y18" s="24">
        <v>0</v>
      </c>
    </row>
    <row r="19" spans="1:25" x14ac:dyDescent="0.2">
      <c r="K19" s="65">
        <f t="shared" si="2"/>
        <v>19</v>
      </c>
    </row>
    <row r="20" spans="1:25" x14ac:dyDescent="0.2">
      <c r="K20" s="65">
        <f t="shared" si="2"/>
        <v>20</v>
      </c>
    </row>
    <row r="21" spans="1:25" x14ac:dyDescent="0.2">
      <c r="K21" s="65"/>
    </row>
    <row r="22" spans="1:25" x14ac:dyDescent="0.2">
      <c r="K22" s="65"/>
    </row>
    <row r="23" spans="1:25" x14ac:dyDescent="0.2">
      <c r="K23" s="65"/>
    </row>
    <row r="24" spans="1:25" x14ac:dyDescent="0.2">
      <c r="K24" s="65"/>
    </row>
    <row r="25" spans="1:25" x14ac:dyDescent="0.2">
      <c r="C25" s="52"/>
      <c r="F25" s="52"/>
      <c r="K25" s="65"/>
    </row>
    <row r="27" spans="1:25" x14ac:dyDescent="0.2">
      <c r="A27" s="64"/>
      <c r="B27" s="64"/>
      <c r="C27" s="64"/>
      <c r="D27" s="64"/>
      <c r="E27" s="64"/>
    </row>
    <row r="28" spans="1:25" x14ac:dyDescent="0.2">
      <c r="A28" s="64" t="s">
        <v>217</v>
      </c>
      <c r="B28" s="64" t="s">
        <v>218</v>
      </c>
      <c r="C28" s="64" t="s">
        <v>219</v>
      </c>
      <c r="D28" s="64" t="s">
        <v>205</v>
      </c>
      <c r="E28" s="64" t="s">
        <v>220</v>
      </c>
    </row>
    <row r="29" spans="1:25" x14ac:dyDescent="0.2">
      <c r="A29" s="80" t="str">
        <f>M10</f>
        <v>Brattleboro</v>
      </c>
      <c r="B29" s="50">
        <f>V10</f>
        <v>1.6846999999999999</v>
      </c>
      <c r="C29" s="50">
        <f>Y10</f>
        <v>1.6939</v>
      </c>
      <c r="D29" s="50">
        <f>C29-B29</f>
        <v>9.200000000000097E-3</v>
      </c>
      <c r="E29" s="95">
        <f>ROUND(C29/B29-1,4)</f>
        <v>5.4999999999999997E-3</v>
      </c>
    </row>
    <row r="30" spans="1:25" x14ac:dyDescent="0.2">
      <c r="A30" s="80" t="str">
        <f>M11</f>
        <v>Dummerston</v>
      </c>
      <c r="B30" s="50">
        <f t="shared" ref="B30:B32" si="3">V11</f>
        <v>1.7679</v>
      </c>
      <c r="C30" s="50">
        <f t="shared" ref="C30:C32" si="4">Y11</f>
        <v>1.6939</v>
      </c>
      <c r="D30" s="50">
        <f t="shared" ref="D30:D32" si="5">C30-B30</f>
        <v>-7.4000000000000066E-2</v>
      </c>
      <c r="E30" s="95">
        <f t="shared" ref="E30:E32" si="6">ROUND(C30/B30-1,4)</f>
        <v>-4.19E-2</v>
      </c>
    </row>
    <row r="31" spans="1:25" x14ac:dyDescent="0.2">
      <c r="A31" s="80" t="str">
        <f>M12</f>
        <v>Guilford</v>
      </c>
      <c r="B31" s="50">
        <f t="shared" si="3"/>
        <v>1.6930000000000001</v>
      </c>
      <c r="C31" s="50">
        <f t="shared" si="4"/>
        <v>1.6939</v>
      </c>
      <c r="D31" s="50">
        <f t="shared" si="5"/>
        <v>8.9999999999990088E-4</v>
      </c>
      <c r="E31" s="95">
        <f t="shared" si="6"/>
        <v>5.0000000000000001E-4</v>
      </c>
    </row>
    <row r="32" spans="1:25" x14ac:dyDescent="0.2">
      <c r="A32" s="80" t="str">
        <f>M13</f>
        <v>Putney</v>
      </c>
      <c r="B32" s="50">
        <f t="shared" si="3"/>
        <v>1.7027999999999999</v>
      </c>
      <c r="C32" s="50">
        <f t="shared" si="4"/>
        <v>1.6939</v>
      </c>
      <c r="D32" s="50">
        <f t="shared" si="5"/>
        <v>-8.899999999999908E-3</v>
      </c>
      <c r="E32" s="95">
        <f t="shared" si="6"/>
        <v>-5.1999999999999998E-3</v>
      </c>
    </row>
    <row r="33" spans="1:9" x14ac:dyDescent="0.2">
      <c r="A33" s="80"/>
      <c r="B33" s="50"/>
      <c r="C33" s="50"/>
      <c r="D33" s="50"/>
      <c r="E33" s="95"/>
    </row>
    <row r="36" spans="1:9" x14ac:dyDescent="0.2">
      <c r="C36" s="52" t="s">
        <v>214</v>
      </c>
      <c r="D36" s="53"/>
      <c r="E36" s="54"/>
      <c r="F36" s="52" t="s">
        <v>215</v>
      </c>
    </row>
    <row r="37" spans="1:9" x14ac:dyDescent="0.2">
      <c r="B37" s="81" t="s">
        <v>199</v>
      </c>
      <c r="C37" s="81" t="s">
        <v>200</v>
      </c>
      <c r="D37" s="82" t="s">
        <v>201</v>
      </c>
      <c r="E37" s="77" t="s">
        <v>199</v>
      </c>
      <c r="F37" s="81" t="s">
        <v>200</v>
      </c>
      <c r="G37" s="81" t="s">
        <v>201</v>
      </c>
      <c r="H37" s="68"/>
      <c r="I37" s="77" t="s">
        <v>205</v>
      </c>
    </row>
    <row r="38" spans="1:9" x14ac:dyDescent="0.2">
      <c r="A38" t="str">
        <f>M10&amp;" SD"</f>
        <v>Brattleboro SD</v>
      </c>
      <c r="B38" s="50">
        <f>T10</f>
        <v>0.8256</v>
      </c>
      <c r="C38" s="50">
        <f>U10</f>
        <v>0</v>
      </c>
      <c r="D38" s="86">
        <f>B38+C38</f>
        <v>0.8256</v>
      </c>
      <c r="E38" s="55">
        <f>W10</f>
        <v>0</v>
      </c>
      <c r="F38" s="50">
        <f>X10</f>
        <v>0</v>
      </c>
      <c r="G38" s="86">
        <f>E38+F38</f>
        <v>0</v>
      </c>
      <c r="I38" s="92">
        <f>G40-D40</f>
        <v>9.200000000000097E-3</v>
      </c>
    </row>
    <row r="39" spans="1:9" ht="15" x14ac:dyDescent="0.35">
      <c r="A39" t="str">
        <f>$M$18</f>
        <v>Brattleboro UHSD</v>
      </c>
      <c r="B39" s="51">
        <f>T14</f>
        <v>0.77070000000000005</v>
      </c>
      <c r="C39" s="51">
        <f>U14</f>
        <v>8.8400000000000006E-2</v>
      </c>
      <c r="D39" s="87">
        <f>B39+C39</f>
        <v>0.85910000000000009</v>
      </c>
      <c r="E39" s="56">
        <f>W14</f>
        <v>1.6057999999999999</v>
      </c>
      <c r="F39" s="51">
        <f>X14</f>
        <v>8.8099999999999998E-2</v>
      </c>
      <c r="G39" s="87">
        <f>E39+F39</f>
        <v>1.6939</v>
      </c>
      <c r="I39" s="96">
        <f>ROUND(G40/D40-1,4)</f>
        <v>5.4999999999999997E-3</v>
      </c>
    </row>
    <row r="40" spans="1:9" x14ac:dyDescent="0.2">
      <c r="A40" s="58" t="s">
        <v>221</v>
      </c>
      <c r="B40" s="50">
        <f>B38+B39</f>
        <v>1.5963000000000001</v>
      </c>
      <c r="C40" s="50">
        <f>C38+C39</f>
        <v>8.8400000000000006E-2</v>
      </c>
      <c r="D40" s="86">
        <f>V10</f>
        <v>1.6846999999999999</v>
      </c>
      <c r="E40" s="55">
        <f>E38+E39</f>
        <v>1.6057999999999999</v>
      </c>
      <c r="F40" s="50">
        <f>F38+F39</f>
        <v>8.8099999999999998E-2</v>
      </c>
      <c r="G40" s="88">
        <f>Y10</f>
        <v>1.6939</v>
      </c>
    </row>
    <row r="41" spans="1:9" x14ac:dyDescent="0.2">
      <c r="B41" s="50"/>
      <c r="C41" s="50"/>
      <c r="D41" s="50"/>
      <c r="E41" s="50"/>
      <c r="F41" s="50"/>
      <c r="G41" s="50"/>
    </row>
    <row r="42" spans="1:9" x14ac:dyDescent="0.2">
      <c r="B42" s="89" t="s">
        <v>199</v>
      </c>
      <c r="C42" s="89" t="s">
        <v>200</v>
      </c>
      <c r="D42" s="89" t="s">
        <v>201</v>
      </c>
      <c r="E42" s="90" t="s">
        <v>199</v>
      </c>
      <c r="F42" s="89" t="s">
        <v>200</v>
      </c>
      <c r="G42" s="89" t="s">
        <v>201</v>
      </c>
      <c r="H42" s="68"/>
      <c r="I42" s="77" t="s">
        <v>205</v>
      </c>
    </row>
    <row r="43" spans="1:9" x14ac:dyDescent="0.2">
      <c r="A43" t="str">
        <f>M11&amp;" SD"</f>
        <v>Dummerston SD</v>
      </c>
      <c r="B43" s="50">
        <f t="shared" ref="B43:F43" si="7">T11</f>
        <v>1.2218</v>
      </c>
      <c r="C43" s="50">
        <f t="shared" si="7"/>
        <v>2.6700000000000002E-2</v>
      </c>
      <c r="D43" s="91">
        <f>B43+C43</f>
        <v>1.2484999999999999</v>
      </c>
      <c r="E43" s="55">
        <f t="shared" si="7"/>
        <v>0</v>
      </c>
      <c r="F43" s="50">
        <f t="shared" si="7"/>
        <v>0</v>
      </c>
      <c r="G43" s="91">
        <f>E43+F43</f>
        <v>0</v>
      </c>
      <c r="I43" s="55">
        <f>G45-D45</f>
        <v>-7.4000000000000066E-2</v>
      </c>
    </row>
    <row r="44" spans="1:9" ht="15" x14ac:dyDescent="0.35">
      <c r="A44" t="str">
        <f>$M$18</f>
        <v>Brattleboro UHSD</v>
      </c>
      <c r="B44" s="51">
        <f>T15</f>
        <v>0.4899</v>
      </c>
      <c r="C44" s="51">
        <f>U15</f>
        <v>5.62E-2</v>
      </c>
      <c r="D44" s="87">
        <f>B44+C44</f>
        <v>0.54610000000000003</v>
      </c>
      <c r="E44" s="56">
        <f t="shared" ref="E44:F44" si="8">W15</f>
        <v>1.6057999999999999</v>
      </c>
      <c r="F44" s="51">
        <f t="shared" si="8"/>
        <v>8.8099999999999998E-2</v>
      </c>
      <c r="G44" s="87">
        <f>E44+F44</f>
        <v>1.6939</v>
      </c>
      <c r="I44" s="96">
        <f>ROUND(G45/D45-1,4)</f>
        <v>-4.19E-2</v>
      </c>
    </row>
    <row r="45" spans="1:9" x14ac:dyDescent="0.2">
      <c r="A45" s="58" t="s">
        <v>221</v>
      </c>
      <c r="B45" s="50">
        <f>B43+B44</f>
        <v>1.7117</v>
      </c>
      <c r="C45" s="50">
        <f>C43+C44</f>
        <v>8.2900000000000001E-2</v>
      </c>
      <c r="D45" s="88">
        <f>V11</f>
        <v>1.7679</v>
      </c>
      <c r="E45" s="55">
        <f>E43+E44</f>
        <v>1.6057999999999999</v>
      </c>
      <c r="F45" s="50">
        <f>F43+F44</f>
        <v>8.8099999999999998E-2</v>
      </c>
      <c r="G45" s="88">
        <f>Y11</f>
        <v>1.6939</v>
      </c>
    </row>
    <row r="46" spans="1:9" x14ac:dyDescent="0.2">
      <c r="B46" s="50"/>
      <c r="C46" s="50"/>
      <c r="D46" s="50"/>
      <c r="E46" s="50"/>
      <c r="F46" s="50"/>
      <c r="G46" s="50"/>
    </row>
    <row r="47" spans="1:9" x14ac:dyDescent="0.2">
      <c r="B47" s="89" t="s">
        <v>199</v>
      </c>
      <c r="C47" s="89" t="s">
        <v>200</v>
      </c>
      <c r="D47" s="89" t="s">
        <v>201</v>
      </c>
      <c r="E47" s="90" t="s">
        <v>199</v>
      </c>
      <c r="F47" s="89" t="s">
        <v>200</v>
      </c>
      <c r="G47" s="89" t="s">
        <v>201</v>
      </c>
      <c r="H47" s="68"/>
      <c r="I47" s="77" t="s">
        <v>205</v>
      </c>
    </row>
    <row r="48" spans="1:9" x14ac:dyDescent="0.2">
      <c r="A48" t="str">
        <f>M12&amp;" SD"</f>
        <v>Guilford SD</v>
      </c>
      <c r="B48" s="50">
        <f t="shared" ref="B48:F48" si="9">T12</f>
        <v>1.0976999999999999</v>
      </c>
      <c r="C48" s="50">
        <f t="shared" si="9"/>
        <v>0</v>
      </c>
      <c r="D48" s="86">
        <f>B48+C48</f>
        <v>1.0976999999999999</v>
      </c>
      <c r="E48" s="55">
        <f t="shared" si="9"/>
        <v>0</v>
      </c>
      <c r="F48" s="50">
        <f t="shared" si="9"/>
        <v>0</v>
      </c>
      <c r="G48" s="86">
        <f>E48+F48</f>
        <v>0</v>
      </c>
      <c r="I48" s="55">
        <f>G50-D50</f>
        <v>8.9999999999990088E-4</v>
      </c>
    </row>
    <row r="49" spans="1:9" ht="15" x14ac:dyDescent="0.35">
      <c r="A49" t="str">
        <f>$M$18</f>
        <v>Brattleboro UHSD</v>
      </c>
      <c r="B49" s="51">
        <f>T16</f>
        <v>0.53400000000000003</v>
      </c>
      <c r="C49" s="51">
        <f>U16</f>
        <v>6.13E-2</v>
      </c>
      <c r="D49" s="87">
        <f>B49+C49</f>
        <v>0.59530000000000005</v>
      </c>
      <c r="E49" s="56">
        <f>W16</f>
        <v>1.6057999999999999</v>
      </c>
      <c r="F49" s="51">
        <f>X16</f>
        <v>8.8099999999999998E-2</v>
      </c>
      <c r="G49" s="87">
        <f>E49+F49</f>
        <v>1.6939</v>
      </c>
      <c r="I49" s="96">
        <f>ROUND(G50/D50-1,4)</f>
        <v>5.0000000000000001E-4</v>
      </c>
    </row>
    <row r="50" spans="1:9" x14ac:dyDescent="0.2">
      <c r="A50" s="58" t="s">
        <v>221</v>
      </c>
      <c r="B50" s="50">
        <f>B48+B49</f>
        <v>1.6316999999999999</v>
      </c>
      <c r="C50" s="50">
        <f>C48+C49</f>
        <v>6.13E-2</v>
      </c>
      <c r="D50" s="88">
        <f>V12</f>
        <v>1.6930000000000001</v>
      </c>
      <c r="E50" s="55">
        <f>E48+E49</f>
        <v>1.6057999999999999</v>
      </c>
      <c r="F50" s="50">
        <f>F48+F49</f>
        <v>8.8099999999999998E-2</v>
      </c>
      <c r="G50" s="88">
        <f>Y12</f>
        <v>1.6939</v>
      </c>
    </row>
    <row r="51" spans="1:9" x14ac:dyDescent="0.2">
      <c r="B51" s="50"/>
      <c r="C51" s="50"/>
      <c r="D51" s="50"/>
      <c r="E51" s="50"/>
      <c r="F51" s="50"/>
      <c r="G51" s="50"/>
    </row>
    <row r="52" spans="1:9" x14ac:dyDescent="0.2">
      <c r="B52" s="89" t="s">
        <v>199</v>
      </c>
      <c r="C52" s="89" t="s">
        <v>200</v>
      </c>
      <c r="D52" s="89" t="s">
        <v>201</v>
      </c>
      <c r="E52" s="90" t="s">
        <v>199</v>
      </c>
      <c r="F52" s="89" t="s">
        <v>200</v>
      </c>
      <c r="G52" s="89" t="s">
        <v>201</v>
      </c>
      <c r="H52" s="68"/>
      <c r="I52" s="77" t="s">
        <v>205</v>
      </c>
    </row>
    <row r="53" spans="1:9" x14ac:dyDescent="0.2">
      <c r="A53" t="str">
        <f>M13&amp;" SD"</f>
        <v>Putney SD</v>
      </c>
      <c r="B53" s="50">
        <f t="shared" ref="B53:F53" si="10">T13</f>
        <v>1.1526000000000001</v>
      </c>
      <c r="C53" s="50">
        <f t="shared" si="10"/>
        <v>4.4900000000000002E-2</v>
      </c>
      <c r="D53" s="86">
        <f>B53+C53</f>
        <v>1.1975</v>
      </c>
      <c r="E53" s="55">
        <f t="shared" si="10"/>
        <v>0</v>
      </c>
      <c r="F53" s="50">
        <f t="shared" si="10"/>
        <v>0</v>
      </c>
      <c r="G53" s="86">
        <f>E53+F53</f>
        <v>0</v>
      </c>
      <c r="I53" s="55">
        <f>G55-D55</f>
        <v>-8.899999999999908E-3</v>
      </c>
    </row>
    <row r="54" spans="1:9" ht="15" x14ac:dyDescent="0.35">
      <c r="A54" t="str">
        <f>$M$18</f>
        <v>Brattleboro UHSD</v>
      </c>
      <c r="B54" s="51">
        <f>T17</f>
        <v>0.45329999999999998</v>
      </c>
      <c r="C54" s="51">
        <f>U17</f>
        <v>5.1999999999999998E-2</v>
      </c>
      <c r="D54" s="87">
        <f>B54+C54</f>
        <v>0.50529999999999997</v>
      </c>
      <c r="E54" s="56">
        <f>W17</f>
        <v>1.6057999999999999</v>
      </c>
      <c r="F54" s="51">
        <f>X17</f>
        <v>8.8099999999999998E-2</v>
      </c>
      <c r="G54" s="87">
        <f>E54+F54</f>
        <v>1.6939</v>
      </c>
      <c r="I54" s="96">
        <f>ROUND(G55/D55-1,4)</f>
        <v>-5.1999999999999998E-3</v>
      </c>
    </row>
    <row r="55" spans="1:9" x14ac:dyDescent="0.2">
      <c r="A55" s="58" t="s">
        <v>221</v>
      </c>
      <c r="B55" s="50">
        <f>B53+B54</f>
        <v>1.6059000000000001</v>
      </c>
      <c r="C55" s="50">
        <f>C53+C54</f>
        <v>9.69E-2</v>
      </c>
      <c r="D55" s="88">
        <f>V13</f>
        <v>1.7027999999999999</v>
      </c>
      <c r="E55" s="55">
        <f>E53+E54</f>
        <v>1.6057999999999999</v>
      </c>
      <c r="F55" s="50">
        <f>F53+F54</f>
        <v>8.8099999999999998E-2</v>
      </c>
      <c r="G55" s="88">
        <f>Y13</f>
        <v>1.6939</v>
      </c>
    </row>
    <row r="56" spans="1:9" x14ac:dyDescent="0.2">
      <c r="B56" s="50"/>
      <c r="C56" s="50"/>
      <c r="D56" s="50"/>
      <c r="E56" s="50"/>
      <c r="F56" s="50"/>
      <c r="G56" s="50"/>
    </row>
    <row r="57" spans="1:9" x14ac:dyDescent="0.2">
      <c r="B57" s="94"/>
      <c r="C57" s="94"/>
      <c r="D57" s="94"/>
      <c r="E57" s="94"/>
      <c r="F57" s="94"/>
      <c r="G57" s="94"/>
      <c r="H57" s="68"/>
      <c r="I57" s="68"/>
    </row>
    <row r="58" spans="1:9" x14ac:dyDescent="0.2">
      <c r="B58" s="50"/>
      <c r="C58" s="50"/>
      <c r="D58" s="50"/>
      <c r="E58" s="50"/>
      <c r="F58" s="50"/>
      <c r="G58" s="50"/>
      <c r="I58" s="50"/>
    </row>
    <row r="59" spans="1:9" x14ac:dyDescent="0.2">
      <c r="B59" s="50"/>
      <c r="C59" s="50"/>
      <c r="D59" s="50"/>
      <c r="E59" s="50"/>
      <c r="F59" s="50"/>
      <c r="G59" s="50"/>
      <c r="I59" s="97"/>
    </row>
    <row r="60" spans="1:9" x14ac:dyDescent="0.2">
      <c r="A60" s="58" t="s">
        <v>221</v>
      </c>
      <c r="B60" s="50"/>
      <c r="C60" s="50"/>
      <c r="D60" s="50"/>
      <c r="E60" s="50"/>
      <c r="F60" s="50"/>
      <c r="G60" s="50"/>
    </row>
  </sheetData>
  <pageMargins left="0.7" right="0.7" top="0.75" bottom="0.75" header="0.3" footer="0.3"/>
  <pageSetup scale="8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33"/>
  </sheetPr>
  <dimension ref="A1:AA60"/>
  <sheetViews>
    <sheetView zoomScale="85" zoomScaleNormal="85" workbookViewId="0">
      <pane ySplit="26" topLeftCell="A27" activePane="bottomLeft" state="frozen"/>
      <selection activeCell="J9" sqref="J9"/>
      <selection pane="bottomLeft" activeCell="M34" sqref="M34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69" t="str">
        <f>$M$1</f>
        <v>Frankloin Northwest SU</v>
      </c>
      <c r="I1" s="72" t="str">
        <f>$T$1</f>
        <v>Traditional UHSDs</v>
      </c>
      <c r="M1" s="70" t="s">
        <v>211</v>
      </c>
      <c r="T1" s="70" t="s">
        <v>208</v>
      </c>
    </row>
    <row r="2" spans="1:27" x14ac:dyDescent="0.2">
      <c r="A2" s="71" t="s">
        <v>206</v>
      </c>
      <c r="I2" s="76" t="str">
        <f>$T$2&amp;" "&amp;$U$2</f>
        <v>Recommendation 2</v>
      </c>
      <c r="T2" s="70" t="s">
        <v>209</v>
      </c>
      <c r="U2" s="74">
        <v>2</v>
      </c>
    </row>
    <row r="3" spans="1:27" ht="12" customHeight="1" x14ac:dyDescent="0.25">
      <c r="A3" s="69"/>
    </row>
    <row r="4" spans="1:27" ht="12" customHeight="1" x14ac:dyDescent="0.2">
      <c r="A4" s="79" t="s">
        <v>224</v>
      </c>
    </row>
    <row r="5" spans="1:27" ht="12" customHeight="1" x14ac:dyDescent="0.2">
      <c r="A5" s="79" t="s">
        <v>225</v>
      </c>
    </row>
    <row r="6" spans="1:27" ht="12" customHeight="1" x14ac:dyDescent="0.2">
      <c r="A6" s="78" t="s">
        <v>216</v>
      </c>
    </row>
    <row r="7" spans="1:27" ht="12" customHeight="1" x14ac:dyDescent="0.2">
      <c r="A7" s="79"/>
    </row>
    <row r="8" spans="1:27" x14ac:dyDescent="0.2">
      <c r="M8" s="70" t="s">
        <v>222</v>
      </c>
      <c r="Z8" s="53" t="s">
        <v>203</v>
      </c>
      <c r="AA8" s="67" t="s">
        <v>204</v>
      </c>
    </row>
    <row r="9" spans="1:27" x14ac:dyDescent="0.2">
      <c r="T9" t="s">
        <v>89</v>
      </c>
      <c r="U9" t="s">
        <v>88</v>
      </c>
      <c r="V9" t="s">
        <v>93</v>
      </c>
      <c r="W9" s="59" t="s">
        <v>90</v>
      </c>
      <c r="X9" t="s">
        <v>91</v>
      </c>
      <c r="Y9" t="s">
        <v>92</v>
      </c>
    </row>
    <row r="10" spans="1:27" x14ac:dyDescent="0.2">
      <c r="K10" s="65">
        <v>10</v>
      </c>
      <c r="L10" s="1" t="s">
        <v>0</v>
      </c>
      <c r="M10" s="2" t="s">
        <v>1</v>
      </c>
      <c r="N10" s="3" t="s">
        <v>0</v>
      </c>
      <c r="O10" s="4" t="s">
        <v>1</v>
      </c>
      <c r="P10" s="5" t="s">
        <v>2</v>
      </c>
      <c r="Q10" s="6" t="s">
        <v>1</v>
      </c>
      <c r="R10" s="7">
        <v>21</v>
      </c>
      <c r="S10" s="8"/>
      <c r="T10" s="24">
        <v>0.63780000000000003</v>
      </c>
      <c r="U10" s="24">
        <v>1.8700000000000001E-2</v>
      </c>
      <c r="V10" s="24">
        <v>1.3251999999999999</v>
      </c>
      <c r="W10" s="60">
        <v>0</v>
      </c>
      <c r="X10" s="24">
        <v>0</v>
      </c>
      <c r="Y10" s="24">
        <v>1.3754999999999999</v>
      </c>
      <c r="Z10" t="str">
        <f>M10</f>
        <v>Franklin</v>
      </c>
      <c r="AA10" s="57">
        <f>ROUND(Y10/V10-1,4)</f>
        <v>3.7999999999999999E-2</v>
      </c>
    </row>
    <row r="11" spans="1:27" x14ac:dyDescent="0.2">
      <c r="K11" s="65">
        <f>K10+1</f>
        <v>11</v>
      </c>
      <c r="L11" s="1" t="s">
        <v>3</v>
      </c>
      <c r="M11" s="2" t="s">
        <v>4</v>
      </c>
      <c r="N11" s="3" t="s">
        <v>3</v>
      </c>
      <c r="O11" s="4" t="s">
        <v>4</v>
      </c>
      <c r="P11" s="5" t="s">
        <v>5</v>
      </c>
      <c r="Q11" s="6" t="s">
        <v>1</v>
      </c>
      <c r="R11" s="7">
        <v>21</v>
      </c>
      <c r="S11" s="8"/>
      <c r="T11" s="24">
        <v>0.77780000000000005</v>
      </c>
      <c r="U11" s="24">
        <v>0</v>
      </c>
      <c r="V11" s="24">
        <v>1.3621000000000001</v>
      </c>
      <c r="W11" s="60">
        <v>0</v>
      </c>
      <c r="X11" s="24">
        <v>0</v>
      </c>
      <c r="Y11" s="24">
        <v>1.3754999999999999</v>
      </c>
      <c r="Z11" t="str">
        <f t="shared" ref="Z11:Z12" si="0">M11</f>
        <v>Highgate</v>
      </c>
      <c r="AA11" s="57">
        <f t="shared" ref="AA11:AA12" si="1">ROUND(Y11/V11-1,4)</f>
        <v>9.7999999999999997E-3</v>
      </c>
    </row>
    <row r="12" spans="1:27" x14ac:dyDescent="0.2">
      <c r="K12" s="65">
        <f t="shared" ref="K12:K20" si="2">K11+1</f>
        <v>12</v>
      </c>
      <c r="L12" s="1" t="s">
        <v>6</v>
      </c>
      <c r="M12" s="2" t="s">
        <v>7</v>
      </c>
      <c r="N12" s="3" t="s">
        <v>6</v>
      </c>
      <c r="O12" s="4" t="s">
        <v>7</v>
      </c>
      <c r="P12" s="5" t="s">
        <v>8</v>
      </c>
      <c r="Q12" s="6" t="s">
        <v>1</v>
      </c>
      <c r="R12" s="7">
        <v>21</v>
      </c>
      <c r="S12" s="8"/>
      <c r="T12" s="24">
        <v>0.7167</v>
      </c>
      <c r="U12" s="24">
        <v>2.8999999999999998E-3</v>
      </c>
      <c r="V12" s="24">
        <v>1.3942000000000001</v>
      </c>
      <c r="W12" s="60">
        <v>0</v>
      </c>
      <c r="X12" s="24">
        <v>0</v>
      </c>
      <c r="Y12" s="24">
        <v>1.3754999999999999</v>
      </c>
      <c r="Z12" t="str">
        <f t="shared" si="0"/>
        <v>Swanton</v>
      </c>
      <c r="AA12" s="57">
        <f t="shared" si="1"/>
        <v>-1.34E-2</v>
      </c>
    </row>
    <row r="13" spans="1:27" x14ac:dyDescent="0.2">
      <c r="K13" s="65">
        <f t="shared" si="2"/>
        <v>13</v>
      </c>
      <c r="L13" s="9" t="s">
        <v>0</v>
      </c>
      <c r="M13" s="10" t="s">
        <v>1</v>
      </c>
      <c r="N13" s="11" t="s">
        <v>9</v>
      </c>
      <c r="O13" s="12" t="s">
        <v>10</v>
      </c>
      <c r="P13" s="13" t="s">
        <v>11</v>
      </c>
      <c r="Q13" s="14" t="s">
        <v>1</v>
      </c>
      <c r="R13" s="15">
        <v>21</v>
      </c>
      <c r="S13" s="16"/>
      <c r="T13" s="24">
        <v>0.66869999999999996</v>
      </c>
      <c r="U13" s="24">
        <v>0</v>
      </c>
      <c r="V13" s="24">
        <v>0</v>
      </c>
      <c r="W13" s="60">
        <v>1.3714</v>
      </c>
      <c r="X13" s="24">
        <v>4.1000000000000003E-3</v>
      </c>
      <c r="Y13" s="24">
        <v>0</v>
      </c>
      <c r="AA13" s="57"/>
    </row>
    <row r="14" spans="1:27" x14ac:dyDescent="0.2">
      <c r="K14" s="65">
        <f t="shared" si="2"/>
        <v>14</v>
      </c>
      <c r="L14" s="9" t="s">
        <v>3</v>
      </c>
      <c r="M14" s="10" t="s">
        <v>4</v>
      </c>
      <c r="N14" s="11" t="s">
        <v>9</v>
      </c>
      <c r="O14" s="12" t="s">
        <v>10</v>
      </c>
      <c r="P14" s="13" t="s">
        <v>12</v>
      </c>
      <c r="Q14" s="14" t="s">
        <v>1</v>
      </c>
      <c r="R14" s="15">
        <v>21</v>
      </c>
      <c r="S14" s="16"/>
      <c r="T14" s="24">
        <v>0.58430000000000004</v>
      </c>
      <c r="U14" s="24">
        <v>0</v>
      </c>
      <c r="V14" s="24">
        <v>0</v>
      </c>
      <c r="W14" s="60">
        <v>1.3714</v>
      </c>
      <c r="X14" s="24">
        <v>4.1000000000000003E-3</v>
      </c>
      <c r="Y14" s="24">
        <v>0</v>
      </c>
      <c r="AA14" s="57"/>
    </row>
    <row r="15" spans="1:27" x14ac:dyDescent="0.2">
      <c r="K15" s="65">
        <f t="shared" si="2"/>
        <v>15</v>
      </c>
      <c r="L15" s="9" t="s">
        <v>6</v>
      </c>
      <c r="M15" s="10" t="s">
        <v>7</v>
      </c>
      <c r="N15" s="11" t="s">
        <v>9</v>
      </c>
      <c r="O15" s="12" t="s">
        <v>10</v>
      </c>
      <c r="P15" s="13" t="s">
        <v>13</v>
      </c>
      <c r="Q15" s="14" t="s">
        <v>1</v>
      </c>
      <c r="R15" s="15">
        <v>21</v>
      </c>
      <c r="S15" s="16"/>
      <c r="T15" s="24">
        <v>0.67469999999999997</v>
      </c>
      <c r="U15" s="24">
        <v>0</v>
      </c>
      <c r="V15" s="24">
        <v>0</v>
      </c>
      <c r="W15" s="60">
        <v>1.3714</v>
      </c>
      <c r="X15" s="24">
        <v>4.1000000000000003E-3</v>
      </c>
      <c r="Y15" s="24">
        <v>0</v>
      </c>
    </row>
    <row r="16" spans="1:27" x14ac:dyDescent="0.2">
      <c r="K16" s="65">
        <f t="shared" si="2"/>
        <v>16</v>
      </c>
      <c r="L16" s="17" t="s">
        <v>9</v>
      </c>
      <c r="M16" s="18" t="s">
        <v>14</v>
      </c>
      <c r="N16" s="19" t="s">
        <v>9</v>
      </c>
      <c r="O16" s="20" t="s">
        <v>14</v>
      </c>
      <c r="P16" s="21" t="s">
        <v>15</v>
      </c>
      <c r="Q16" s="22" t="s">
        <v>1</v>
      </c>
      <c r="R16" s="23">
        <v>21</v>
      </c>
      <c r="S16" s="16"/>
      <c r="T16" s="24">
        <v>0</v>
      </c>
      <c r="U16" s="24">
        <v>0</v>
      </c>
      <c r="V16" s="24">
        <v>0</v>
      </c>
      <c r="W16" s="60">
        <v>0</v>
      </c>
      <c r="X16" s="24">
        <v>0</v>
      </c>
      <c r="Y16" s="24">
        <v>0</v>
      </c>
    </row>
    <row r="17" spans="1:11" x14ac:dyDescent="0.2">
      <c r="K17" s="65">
        <f t="shared" si="2"/>
        <v>17</v>
      </c>
    </row>
    <row r="18" spans="1:11" x14ac:dyDescent="0.2">
      <c r="K18" s="65">
        <f t="shared" si="2"/>
        <v>18</v>
      </c>
    </row>
    <row r="19" spans="1:11" x14ac:dyDescent="0.2">
      <c r="K19" s="65">
        <f t="shared" si="2"/>
        <v>19</v>
      </c>
    </row>
    <row r="20" spans="1:11" x14ac:dyDescent="0.2">
      <c r="K20" s="65">
        <f t="shared" si="2"/>
        <v>20</v>
      </c>
    </row>
    <row r="21" spans="1:11" x14ac:dyDescent="0.2">
      <c r="K21" s="65"/>
    </row>
    <row r="22" spans="1:11" x14ac:dyDescent="0.2">
      <c r="K22" s="65"/>
    </row>
    <row r="23" spans="1:11" x14ac:dyDescent="0.2">
      <c r="K23" s="65"/>
    </row>
    <row r="24" spans="1:11" x14ac:dyDescent="0.2">
      <c r="K24" s="65"/>
    </row>
    <row r="25" spans="1:11" x14ac:dyDescent="0.2">
      <c r="C25" s="52"/>
      <c r="F25" s="52"/>
      <c r="K25" s="65"/>
    </row>
    <row r="27" spans="1:11" x14ac:dyDescent="0.2">
      <c r="A27" s="64"/>
      <c r="B27" s="64"/>
      <c r="C27" s="64"/>
      <c r="D27" s="64"/>
      <c r="E27" s="64"/>
    </row>
    <row r="28" spans="1:11" x14ac:dyDescent="0.2">
      <c r="A28" s="64" t="s">
        <v>217</v>
      </c>
      <c r="B28" s="64" t="s">
        <v>218</v>
      </c>
      <c r="C28" s="64" t="s">
        <v>219</v>
      </c>
      <c r="D28" s="64" t="s">
        <v>205</v>
      </c>
      <c r="E28" s="64" t="s">
        <v>220</v>
      </c>
    </row>
    <row r="29" spans="1:11" x14ac:dyDescent="0.2">
      <c r="A29" s="80" t="str">
        <f>M10</f>
        <v>Franklin</v>
      </c>
      <c r="B29" s="50">
        <f>V10</f>
        <v>1.3251999999999999</v>
      </c>
      <c r="C29" s="50">
        <f>Y10</f>
        <v>1.3754999999999999</v>
      </c>
      <c r="D29" s="50">
        <f>C29-B29</f>
        <v>5.0300000000000011E-2</v>
      </c>
      <c r="E29" s="95">
        <f>ROUND(C29/B29-1,4)</f>
        <v>3.7999999999999999E-2</v>
      </c>
    </row>
    <row r="30" spans="1:11" x14ac:dyDescent="0.2">
      <c r="A30" s="80" t="str">
        <f>M11</f>
        <v>Highgate</v>
      </c>
      <c r="B30" s="50">
        <f t="shared" ref="B30:B31" si="3">V11</f>
        <v>1.3621000000000001</v>
      </c>
      <c r="C30" s="50">
        <f t="shared" ref="C30:C31" si="4">Y11</f>
        <v>1.3754999999999999</v>
      </c>
      <c r="D30" s="50">
        <f t="shared" ref="D30:D31" si="5">C30-B30</f>
        <v>1.3399999999999856E-2</v>
      </c>
      <c r="E30" s="95">
        <f t="shared" ref="E30:E31" si="6">ROUND(C30/B30-1,4)</f>
        <v>9.7999999999999997E-3</v>
      </c>
    </row>
    <row r="31" spans="1:11" x14ac:dyDescent="0.2">
      <c r="A31" s="80" t="str">
        <f>M12</f>
        <v>Swanton</v>
      </c>
      <c r="B31" s="50">
        <f t="shared" si="3"/>
        <v>1.3942000000000001</v>
      </c>
      <c r="C31" s="50">
        <f t="shared" si="4"/>
        <v>1.3754999999999999</v>
      </c>
      <c r="D31" s="50">
        <f t="shared" si="5"/>
        <v>-1.8700000000000161E-2</v>
      </c>
      <c r="E31" s="95">
        <f t="shared" si="6"/>
        <v>-1.34E-2</v>
      </c>
    </row>
    <row r="32" spans="1:11" x14ac:dyDescent="0.2">
      <c r="A32" s="80"/>
      <c r="B32" s="50"/>
      <c r="C32" s="50"/>
      <c r="D32" s="50"/>
      <c r="E32" s="95"/>
    </row>
    <row r="33" spans="1:9" x14ac:dyDescent="0.2">
      <c r="A33" s="80"/>
      <c r="B33" s="50"/>
      <c r="C33" s="50"/>
      <c r="D33" s="50"/>
      <c r="E33" s="95"/>
    </row>
    <row r="36" spans="1:9" x14ac:dyDescent="0.2">
      <c r="C36" s="52" t="s">
        <v>214</v>
      </c>
      <c r="D36" s="53"/>
      <c r="E36" s="54"/>
      <c r="F36" s="52" t="s">
        <v>215</v>
      </c>
    </row>
    <row r="37" spans="1:9" x14ac:dyDescent="0.2">
      <c r="B37" s="81" t="s">
        <v>199</v>
      </c>
      <c r="C37" s="81" t="s">
        <v>200</v>
      </c>
      <c r="D37" s="82" t="s">
        <v>201</v>
      </c>
      <c r="E37" s="77" t="s">
        <v>199</v>
      </c>
      <c r="F37" s="81" t="s">
        <v>200</v>
      </c>
      <c r="G37" s="81" t="s">
        <v>201</v>
      </c>
      <c r="H37" s="68"/>
      <c r="I37" s="77" t="s">
        <v>205</v>
      </c>
    </row>
    <row r="38" spans="1:9" x14ac:dyDescent="0.2">
      <c r="A38" t="str">
        <f>M10&amp;" SD"</f>
        <v>Franklin SD</v>
      </c>
      <c r="B38" s="50">
        <f>T10</f>
        <v>0.63780000000000003</v>
      </c>
      <c r="C38" s="50">
        <f>U10</f>
        <v>1.8700000000000001E-2</v>
      </c>
      <c r="D38" s="86">
        <f>B38+C38</f>
        <v>0.65650000000000008</v>
      </c>
      <c r="E38" s="55">
        <f>W10</f>
        <v>0</v>
      </c>
      <c r="F38" s="50">
        <f>X10</f>
        <v>0</v>
      </c>
      <c r="G38" s="86">
        <f>E38+F38</f>
        <v>0</v>
      </c>
      <c r="I38" s="92">
        <f>G40-D40</f>
        <v>5.0300000000000011E-2</v>
      </c>
    </row>
    <row r="39" spans="1:9" ht="15" x14ac:dyDescent="0.35">
      <c r="A39" t="s">
        <v>202</v>
      </c>
      <c r="B39" s="51">
        <f>T13</f>
        <v>0.66869999999999996</v>
      </c>
      <c r="C39" s="51">
        <f>U13</f>
        <v>0</v>
      </c>
      <c r="D39" s="87">
        <f>B39+C39</f>
        <v>0.66869999999999996</v>
      </c>
      <c r="E39" s="56">
        <f>W13</f>
        <v>1.3714</v>
      </c>
      <c r="F39" s="51">
        <f>X13</f>
        <v>4.1000000000000003E-3</v>
      </c>
      <c r="G39" s="87">
        <f>E39+F39</f>
        <v>1.3754999999999999</v>
      </c>
      <c r="I39" s="96">
        <f>ROUND(G40/D40-1,4)</f>
        <v>3.7999999999999999E-2</v>
      </c>
    </row>
    <row r="40" spans="1:9" x14ac:dyDescent="0.2">
      <c r="A40" s="58" t="s">
        <v>221</v>
      </c>
      <c r="B40" s="50">
        <f>B38+B39</f>
        <v>1.3065</v>
      </c>
      <c r="C40" s="50">
        <f>C38+C39</f>
        <v>1.8700000000000001E-2</v>
      </c>
      <c r="D40" s="86">
        <f>V10</f>
        <v>1.3251999999999999</v>
      </c>
      <c r="E40" s="55">
        <f>E38+E39</f>
        <v>1.3714</v>
      </c>
      <c r="F40" s="50">
        <f>F38+F39</f>
        <v>4.1000000000000003E-3</v>
      </c>
      <c r="G40" s="88">
        <f>Y10</f>
        <v>1.3754999999999999</v>
      </c>
    </row>
    <row r="41" spans="1:9" x14ac:dyDescent="0.2">
      <c r="B41" s="50"/>
      <c r="C41" s="50"/>
      <c r="D41" s="50"/>
      <c r="E41" s="50"/>
      <c r="F41" s="50"/>
      <c r="G41" s="50"/>
    </row>
    <row r="42" spans="1:9" x14ac:dyDescent="0.2">
      <c r="B42" s="89" t="s">
        <v>199</v>
      </c>
      <c r="C42" s="89" t="s">
        <v>200</v>
      </c>
      <c r="D42" s="89" t="s">
        <v>201</v>
      </c>
      <c r="E42" s="90" t="s">
        <v>199</v>
      </c>
      <c r="F42" s="89" t="s">
        <v>200</v>
      </c>
      <c r="G42" s="89" t="s">
        <v>201</v>
      </c>
      <c r="H42" s="68"/>
      <c r="I42" s="77" t="s">
        <v>205</v>
      </c>
    </row>
    <row r="43" spans="1:9" x14ac:dyDescent="0.2">
      <c r="A43" t="str">
        <f>M11&amp;" SD"</f>
        <v>Highgate SD</v>
      </c>
      <c r="B43" s="50">
        <f t="shared" ref="B43:C43" si="7">T11</f>
        <v>0.77780000000000005</v>
      </c>
      <c r="C43" s="50">
        <f t="shared" si="7"/>
        <v>0</v>
      </c>
      <c r="D43" s="91">
        <f>B43+C43</f>
        <v>0.77780000000000005</v>
      </c>
      <c r="E43" s="55">
        <f t="shared" ref="E43" si="8">W11</f>
        <v>0</v>
      </c>
      <c r="F43" s="50">
        <f t="shared" ref="F43" si="9">X11</f>
        <v>0</v>
      </c>
      <c r="G43" s="91">
        <f>E43+F43</f>
        <v>0</v>
      </c>
      <c r="I43" s="55">
        <f>G45-D45</f>
        <v>1.3399999999999856E-2</v>
      </c>
    </row>
    <row r="44" spans="1:9" ht="15" x14ac:dyDescent="0.35">
      <c r="A44" t="s">
        <v>202</v>
      </c>
      <c r="B44" s="51">
        <f>T14</f>
        <v>0.58430000000000004</v>
      </c>
      <c r="C44" s="51">
        <f>U14</f>
        <v>0</v>
      </c>
      <c r="D44" s="87">
        <f>B44+C44</f>
        <v>0.58430000000000004</v>
      </c>
      <c r="E44" s="56">
        <f>W14</f>
        <v>1.3714</v>
      </c>
      <c r="F44" s="51">
        <f>X14</f>
        <v>4.1000000000000003E-3</v>
      </c>
      <c r="G44" s="87">
        <f>E44+F44</f>
        <v>1.3754999999999999</v>
      </c>
      <c r="I44" s="96">
        <f>ROUND(G45/D45-1,4)</f>
        <v>9.7999999999999997E-3</v>
      </c>
    </row>
    <row r="45" spans="1:9" x14ac:dyDescent="0.2">
      <c r="A45" s="58" t="s">
        <v>221</v>
      </c>
      <c r="B45" s="50">
        <f>B43+B44</f>
        <v>1.3621000000000001</v>
      </c>
      <c r="C45" s="50">
        <f>C43+C44</f>
        <v>0</v>
      </c>
      <c r="D45" s="88">
        <f>V11</f>
        <v>1.3621000000000001</v>
      </c>
      <c r="E45" s="50">
        <f>E43+E44</f>
        <v>1.3714</v>
      </c>
      <c r="F45" s="50">
        <f>F43+F44</f>
        <v>4.1000000000000003E-3</v>
      </c>
      <c r="G45" s="88">
        <f>Y11</f>
        <v>1.3754999999999999</v>
      </c>
    </row>
    <row r="46" spans="1:9" x14ac:dyDescent="0.2">
      <c r="B46" s="50"/>
      <c r="C46" s="50"/>
      <c r="D46" s="50"/>
      <c r="E46" s="50"/>
      <c r="F46" s="50"/>
      <c r="G46" s="50"/>
    </row>
    <row r="47" spans="1:9" x14ac:dyDescent="0.2">
      <c r="B47" s="89" t="s">
        <v>199</v>
      </c>
      <c r="C47" s="89" t="s">
        <v>200</v>
      </c>
      <c r="D47" s="89" t="s">
        <v>201</v>
      </c>
      <c r="E47" s="90" t="s">
        <v>199</v>
      </c>
      <c r="F47" s="89" t="s">
        <v>200</v>
      </c>
      <c r="G47" s="89" t="s">
        <v>201</v>
      </c>
      <c r="H47" s="68"/>
      <c r="I47" s="77" t="s">
        <v>205</v>
      </c>
    </row>
    <row r="48" spans="1:9" x14ac:dyDescent="0.2">
      <c r="A48" t="str">
        <f>M12&amp;" SD"</f>
        <v>Swanton SD</v>
      </c>
      <c r="B48" s="50">
        <f t="shared" ref="B48:C48" si="10">T12</f>
        <v>0.7167</v>
      </c>
      <c r="C48" s="50">
        <f t="shared" si="10"/>
        <v>2.8999999999999998E-3</v>
      </c>
      <c r="D48" s="86">
        <f>B48+C48</f>
        <v>0.71960000000000002</v>
      </c>
      <c r="E48" s="55">
        <f t="shared" ref="E48" si="11">W12</f>
        <v>0</v>
      </c>
      <c r="F48" s="50">
        <f t="shared" ref="F48" si="12">X12</f>
        <v>0</v>
      </c>
      <c r="G48" s="86">
        <f>E48+F48</f>
        <v>0</v>
      </c>
      <c r="I48" s="55">
        <f>G50-D50</f>
        <v>-1.8700000000000161E-2</v>
      </c>
    </row>
    <row r="49" spans="1:9" ht="15" x14ac:dyDescent="0.35">
      <c r="A49" t="s">
        <v>202</v>
      </c>
      <c r="B49" s="51">
        <f>T15</f>
        <v>0.67469999999999997</v>
      </c>
      <c r="C49" s="51">
        <f>U15</f>
        <v>0</v>
      </c>
      <c r="D49" s="87">
        <f>B49+C49</f>
        <v>0.67469999999999997</v>
      </c>
      <c r="E49" s="56">
        <f>W15</f>
        <v>1.3714</v>
      </c>
      <c r="F49" s="51">
        <f>X15</f>
        <v>4.1000000000000003E-3</v>
      </c>
      <c r="G49" s="87">
        <f>E49+F49</f>
        <v>1.3754999999999999</v>
      </c>
      <c r="I49" s="96">
        <f>ROUND(G50/D50-1,4)</f>
        <v>-1.34E-2</v>
      </c>
    </row>
    <row r="50" spans="1:9" x14ac:dyDescent="0.2">
      <c r="A50" s="58" t="s">
        <v>221</v>
      </c>
      <c r="B50" s="50">
        <f>B48+B49</f>
        <v>1.3914</v>
      </c>
      <c r="C50" s="50">
        <f>C48+C49</f>
        <v>2.8999999999999998E-3</v>
      </c>
      <c r="D50" s="88">
        <f>V12</f>
        <v>1.3942000000000001</v>
      </c>
      <c r="E50" s="55">
        <f>E48+E49</f>
        <v>1.3714</v>
      </c>
      <c r="F50" s="50">
        <f>F48+F49</f>
        <v>4.1000000000000003E-3</v>
      </c>
      <c r="G50" s="88">
        <f>Y12</f>
        <v>1.3754999999999999</v>
      </c>
    </row>
    <row r="51" spans="1:9" x14ac:dyDescent="0.2">
      <c r="B51" s="50"/>
      <c r="C51" s="50"/>
      <c r="D51" s="50"/>
      <c r="E51" s="50"/>
      <c r="F51" s="50"/>
      <c r="G51" s="50"/>
    </row>
    <row r="52" spans="1:9" x14ac:dyDescent="0.2">
      <c r="B52" s="94"/>
      <c r="C52" s="50"/>
      <c r="D52" s="50"/>
      <c r="E52" s="50"/>
      <c r="F52" s="50"/>
      <c r="G52" s="94"/>
      <c r="H52" s="68"/>
      <c r="I52" s="68"/>
    </row>
    <row r="53" spans="1:9" x14ac:dyDescent="0.2">
      <c r="B53" s="50"/>
      <c r="C53" s="50"/>
      <c r="D53" s="50"/>
      <c r="E53" s="50"/>
      <c r="F53" s="50"/>
      <c r="G53" s="50"/>
      <c r="I53" s="50"/>
    </row>
    <row r="54" spans="1:9" x14ac:dyDescent="0.2">
      <c r="B54" s="50"/>
      <c r="C54" s="50"/>
      <c r="D54" s="50"/>
      <c r="E54" s="50"/>
      <c r="F54" s="50"/>
      <c r="G54" s="50"/>
      <c r="I54" s="97"/>
    </row>
    <row r="55" spans="1:9" x14ac:dyDescent="0.2">
      <c r="A55" s="58" t="s">
        <v>221</v>
      </c>
      <c r="B55" s="50"/>
      <c r="C55" s="50"/>
      <c r="D55" s="50"/>
      <c r="E55" s="50"/>
      <c r="F55" s="50"/>
      <c r="G55" s="50"/>
    </row>
    <row r="56" spans="1:9" x14ac:dyDescent="0.2">
      <c r="B56" s="50"/>
      <c r="C56" s="50"/>
      <c r="D56" s="50"/>
      <c r="E56" s="50"/>
      <c r="F56" s="50"/>
      <c r="G56" s="50"/>
    </row>
    <row r="57" spans="1:9" x14ac:dyDescent="0.2">
      <c r="B57" s="94"/>
      <c r="C57" s="94"/>
      <c r="D57" s="94"/>
      <c r="E57" s="94"/>
      <c r="F57" s="94"/>
      <c r="G57" s="94"/>
      <c r="H57" s="68"/>
      <c r="I57" s="68"/>
    </row>
    <row r="58" spans="1:9" x14ac:dyDescent="0.2">
      <c r="B58" s="50"/>
      <c r="C58" s="50"/>
      <c r="D58" s="50"/>
      <c r="E58" s="50"/>
      <c r="F58" s="50"/>
      <c r="G58" s="50"/>
      <c r="I58" s="50"/>
    </row>
    <row r="59" spans="1:9" x14ac:dyDescent="0.2">
      <c r="B59" s="50"/>
      <c r="C59" s="50"/>
      <c r="D59" s="50"/>
      <c r="E59" s="50"/>
      <c r="F59" s="50"/>
      <c r="G59" s="50"/>
      <c r="I59" s="97"/>
    </row>
    <row r="60" spans="1:9" x14ac:dyDescent="0.2">
      <c r="A60" s="58" t="s">
        <v>221</v>
      </c>
      <c r="B60" s="50"/>
      <c r="C60" s="50"/>
      <c r="D60" s="50"/>
      <c r="E60" s="50"/>
      <c r="F60" s="50"/>
      <c r="G60" s="50"/>
    </row>
  </sheetData>
  <pageMargins left="0.7" right="0.7" top="0.75" bottom="0.75" header="0.3" footer="0.3"/>
  <pageSetup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9933"/>
  </sheetPr>
  <dimension ref="A1:AA81"/>
  <sheetViews>
    <sheetView zoomScale="85" zoomScaleNormal="85" workbookViewId="0">
      <pane ySplit="26" topLeftCell="A27" activePane="bottomLeft" state="frozen"/>
      <selection activeCell="M34" sqref="M34"/>
      <selection pane="bottomLeft" activeCell="M34" sqref="M34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69" t="str">
        <f>$M$1</f>
        <v>Orange East SU</v>
      </c>
      <c r="I1" s="72" t="str">
        <f>$T$1</f>
        <v>Traditional UHSDs</v>
      </c>
      <c r="M1" s="70" t="s">
        <v>212</v>
      </c>
      <c r="T1" s="70" t="s">
        <v>208</v>
      </c>
    </row>
    <row r="2" spans="1:27" x14ac:dyDescent="0.2">
      <c r="A2" s="71" t="s">
        <v>206</v>
      </c>
      <c r="I2" s="76" t="str">
        <f>$T$2&amp;" "&amp;$U$2</f>
        <v>Recommendation 3</v>
      </c>
      <c r="T2" s="70" t="s">
        <v>209</v>
      </c>
      <c r="U2" s="74">
        <v>3</v>
      </c>
    </row>
    <row r="3" spans="1:27" ht="12" customHeight="1" x14ac:dyDescent="0.25">
      <c r="A3" s="69"/>
    </row>
    <row r="4" spans="1:27" ht="12" customHeight="1" x14ac:dyDescent="0.2">
      <c r="A4" s="79" t="s">
        <v>224</v>
      </c>
    </row>
    <row r="5" spans="1:27" ht="12" customHeight="1" x14ac:dyDescent="0.2">
      <c r="A5" s="79" t="s">
        <v>225</v>
      </c>
    </row>
    <row r="6" spans="1:27" ht="12" customHeight="1" x14ac:dyDescent="0.2">
      <c r="A6" s="78" t="s">
        <v>216</v>
      </c>
    </row>
    <row r="7" spans="1:27" ht="12" customHeight="1" x14ac:dyDescent="0.2">
      <c r="A7" s="79"/>
    </row>
    <row r="8" spans="1:27" x14ac:dyDescent="0.2">
      <c r="M8" s="70" t="s">
        <v>222</v>
      </c>
      <c r="Z8" s="58"/>
    </row>
    <row r="9" spans="1:27" x14ac:dyDescent="0.2">
      <c r="T9" t="s">
        <v>89</v>
      </c>
      <c r="U9" t="s">
        <v>88</v>
      </c>
      <c r="V9" t="s">
        <v>93</v>
      </c>
      <c r="W9" s="59" t="s">
        <v>90</v>
      </c>
      <c r="X9" t="s">
        <v>91</v>
      </c>
      <c r="Y9" t="s">
        <v>92</v>
      </c>
      <c r="Z9" s="53"/>
      <c r="AA9" s="67"/>
    </row>
    <row r="10" spans="1:27" x14ac:dyDescent="0.2">
      <c r="K10" s="65">
        <v>10</v>
      </c>
      <c r="L10" s="1" t="s">
        <v>16</v>
      </c>
      <c r="M10" s="2" t="s">
        <v>17</v>
      </c>
      <c r="N10" s="3" t="s">
        <v>16</v>
      </c>
      <c r="O10" s="4" t="s">
        <v>18</v>
      </c>
      <c r="P10" s="5" t="s">
        <v>19</v>
      </c>
      <c r="Q10" s="6" t="s">
        <v>20</v>
      </c>
      <c r="R10" s="7">
        <v>27</v>
      </c>
      <c r="S10" s="8"/>
      <c r="T10" s="24">
        <v>0.75890000000000002</v>
      </c>
      <c r="U10" s="24">
        <v>4.65E-2</v>
      </c>
      <c r="V10" s="24">
        <v>1.4986000000000002</v>
      </c>
      <c r="W10" s="60">
        <v>0</v>
      </c>
      <c r="X10" s="24">
        <v>0</v>
      </c>
      <c r="Y10" s="24">
        <v>1.464</v>
      </c>
      <c r="Z10" t="str">
        <f>M10</f>
        <v>Bradford ID</v>
      </c>
      <c r="AA10" s="57">
        <f>ROUND(Y10/V10-1,4)</f>
        <v>-2.3099999999999999E-2</v>
      </c>
    </row>
    <row r="11" spans="1:27" x14ac:dyDescent="0.2">
      <c r="K11" s="65">
        <f>K10+1</f>
        <v>11</v>
      </c>
      <c r="L11" s="1" t="s">
        <v>21</v>
      </c>
      <c r="M11" s="2" t="s">
        <v>22</v>
      </c>
      <c r="N11" s="3" t="s">
        <v>21</v>
      </c>
      <c r="O11" s="4" t="s">
        <v>22</v>
      </c>
      <c r="P11" s="5" t="s">
        <v>23</v>
      </c>
      <c r="Q11" s="6" t="s">
        <v>20</v>
      </c>
      <c r="R11" s="7">
        <v>27</v>
      </c>
      <c r="S11" s="8"/>
      <c r="T11" s="24">
        <v>0.6865</v>
      </c>
      <c r="U11" s="24">
        <v>1.6799999999999999E-2</v>
      </c>
      <c r="V11" s="24">
        <v>1.4052</v>
      </c>
      <c r="W11" s="60">
        <v>0</v>
      </c>
      <c r="X11" s="24">
        <v>0</v>
      </c>
      <c r="Y11" s="24">
        <v>1.464</v>
      </c>
      <c r="Z11" t="str">
        <f t="shared" ref="Z11" si="0">M11</f>
        <v>Newbury</v>
      </c>
      <c r="AA11" s="57">
        <f t="shared" ref="AA11" si="1">ROUND(Y11/V11-1,4)</f>
        <v>4.1799999999999997E-2</v>
      </c>
    </row>
    <row r="12" spans="1:27" x14ac:dyDescent="0.2">
      <c r="K12" s="65">
        <f t="shared" ref="K12:K20" si="2">K11+1</f>
        <v>12</v>
      </c>
      <c r="L12" s="9" t="s">
        <v>16</v>
      </c>
      <c r="M12" s="10" t="s">
        <v>17</v>
      </c>
      <c r="N12" s="11" t="s">
        <v>24</v>
      </c>
      <c r="O12" s="12" t="s">
        <v>25</v>
      </c>
      <c r="P12" s="13" t="s">
        <v>26</v>
      </c>
      <c r="Q12" s="14" t="s">
        <v>20</v>
      </c>
      <c r="R12" s="15">
        <v>27</v>
      </c>
      <c r="S12" s="16"/>
      <c r="T12" s="24">
        <v>0.68820000000000003</v>
      </c>
      <c r="U12" s="24">
        <v>4.7999999999999996E-3</v>
      </c>
      <c r="V12" s="24">
        <v>0</v>
      </c>
      <c r="W12" s="60">
        <v>1.4236</v>
      </c>
      <c r="X12" s="24">
        <v>4.0399999999999998E-2</v>
      </c>
      <c r="Y12" s="24">
        <v>0</v>
      </c>
      <c r="AA12" s="57"/>
    </row>
    <row r="13" spans="1:27" x14ac:dyDescent="0.2">
      <c r="K13" s="65">
        <f t="shared" si="2"/>
        <v>13</v>
      </c>
      <c r="L13" s="9" t="s">
        <v>21</v>
      </c>
      <c r="M13" s="10" t="s">
        <v>22</v>
      </c>
      <c r="N13" s="11" t="s">
        <v>24</v>
      </c>
      <c r="O13" s="12" t="s">
        <v>25</v>
      </c>
      <c r="P13" s="13" t="s">
        <v>27</v>
      </c>
      <c r="Q13" s="14" t="s">
        <v>20</v>
      </c>
      <c r="R13" s="15">
        <v>27</v>
      </c>
      <c r="S13" s="16"/>
      <c r="T13" s="24">
        <v>0.69699999999999995</v>
      </c>
      <c r="U13" s="24">
        <v>4.8999999999999998E-3</v>
      </c>
      <c r="V13" s="24">
        <v>0</v>
      </c>
      <c r="W13" s="60">
        <v>1.4236</v>
      </c>
      <c r="X13" s="24">
        <v>4.0399999999999998E-2</v>
      </c>
      <c r="Y13" s="24">
        <v>0</v>
      </c>
      <c r="AA13" s="57"/>
    </row>
    <row r="14" spans="1:27" x14ac:dyDescent="0.2">
      <c r="K14" s="65">
        <f t="shared" si="2"/>
        <v>14</v>
      </c>
      <c r="L14" s="17" t="s">
        <v>24</v>
      </c>
      <c r="M14" s="18" t="s">
        <v>28</v>
      </c>
      <c r="N14" s="19" t="s">
        <v>24</v>
      </c>
      <c r="O14" s="20" t="s">
        <v>28</v>
      </c>
      <c r="P14" s="21" t="s">
        <v>29</v>
      </c>
      <c r="Q14" s="22" t="s">
        <v>20</v>
      </c>
      <c r="R14" s="23">
        <v>27</v>
      </c>
      <c r="S14" s="16"/>
      <c r="T14" s="24">
        <v>0</v>
      </c>
      <c r="U14" s="24">
        <v>0</v>
      </c>
      <c r="V14" s="24">
        <v>0</v>
      </c>
      <c r="W14" s="60">
        <v>0</v>
      </c>
      <c r="X14" s="24">
        <v>0</v>
      </c>
      <c r="Y14" s="24">
        <v>0</v>
      </c>
      <c r="AA14" s="57"/>
    </row>
    <row r="15" spans="1:27" x14ac:dyDescent="0.2">
      <c r="K15" s="65">
        <f t="shared" si="2"/>
        <v>15</v>
      </c>
    </row>
    <row r="16" spans="1:27" x14ac:dyDescent="0.2">
      <c r="K16" s="65">
        <f t="shared" si="2"/>
        <v>16</v>
      </c>
    </row>
    <row r="17" spans="1:11" x14ac:dyDescent="0.2">
      <c r="K17" s="65">
        <f t="shared" si="2"/>
        <v>17</v>
      </c>
    </row>
    <row r="18" spans="1:11" x14ac:dyDescent="0.2">
      <c r="K18" s="65">
        <f t="shared" si="2"/>
        <v>18</v>
      </c>
    </row>
    <row r="19" spans="1:11" x14ac:dyDescent="0.2">
      <c r="K19" s="65">
        <f t="shared" si="2"/>
        <v>19</v>
      </c>
    </row>
    <row r="20" spans="1:11" x14ac:dyDescent="0.2">
      <c r="K20" s="65">
        <f t="shared" si="2"/>
        <v>20</v>
      </c>
    </row>
    <row r="21" spans="1:11" x14ac:dyDescent="0.2">
      <c r="K21" s="65"/>
    </row>
    <row r="22" spans="1:11" x14ac:dyDescent="0.2">
      <c r="K22" s="65"/>
    </row>
    <row r="23" spans="1:11" x14ac:dyDescent="0.2">
      <c r="K23" s="65"/>
    </row>
    <row r="24" spans="1:11" x14ac:dyDescent="0.2">
      <c r="K24" s="65"/>
    </row>
    <row r="25" spans="1:11" x14ac:dyDescent="0.2">
      <c r="C25" s="52"/>
      <c r="F25" s="52"/>
      <c r="K25" s="65"/>
    </row>
    <row r="27" spans="1:11" x14ac:dyDescent="0.2">
      <c r="A27" s="64"/>
      <c r="B27" s="64"/>
      <c r="C27" s="64"/>
      <c r="D27" s="64"/>
      <c r="E27" s="64"/>
    </row>
    <row r="28" spans="1:11" x14ac:dyDescent="0.2">
      <c r="A28" s="64" t="s">
        <v>217</v>
      </c>
      <c r="B28" s="64" t="s">
        <v>218</v>
      </c>
      <c r="C28" s="64" t="s">
        <v>219</v>
      </c>
      <c r="D28" s="64" t="s">
        <v>205</v>
      </c>
      <c r="E28" s="64" t="s">
        <v>220</v>
      </c>
    </row>
    <row r="29" spans="1:11" x14ac:dyDescent="0.2">
      <c r="A29" s="80" t="str">
        <f>M10</f>
        <v>Bradford ID</v>
      </c>
      <c r="B29" s="50">
        <f>V10</f>
        <v>1.4986000000000002</v>
      </c>
      <c r="C29" s="50">
        <f>Y10</f>
        <v>1.464</v>
      </c>
      <c r="D29" s="50">
        <f>C29-B29</f>
        <v>-3.4600000000000186E-2</v>
      </c>
      <c r="E29" s="95">
        <f>ROUND(C29/B29-1,4)</f>
        <v>-2.3099999999999999E-2</v>
      </c>
    </row>
    <row r="30" spans="1:11" x14ac:dyDescent="0.2">
      <c r="A30" s="80" t="str">
        <f>M11</f>
        <v>Newbury</v>
      </c>
      <c r="B30" s="50">
        <f t="shared" ref="B30" si="3">V11</f>
        <v>1.4052</v>
      </c>
      <c r="C30" s="50">
        <f t="shared" ref="C30" si="4">Y11</f>
        <v>1.464</v>
      </c>
      <c r="D30" s="50">
        <f t="shared" ref="D30" si="5">C30-B30</f>
        <v>5.8799999999999963E-2</v>
      </c>
      <c r="E30" s="95">
        <f t="shared" ref="E30" si="6">ROUND(C30/B30-1,4)</f>
        <v>4.1799999999999997E-2</v>
      </c>
    </row>
    <row r="31" spans="1:11" x14ac:dyDescent="0.2">
      <c r="A31" s="80"/>
      <c r="B31" s="50"/>
      <c r="C31" s="50"/>
      <c r="D31" s="50"/>
      <c r="E31" s="95"/>
    </row>
    <row r="32" spans="1:11" x14ac:dyDescent="0.2">
      <c r="A32" s="80"/>
      <c r="B32" s="50"/>
      <c r="C32" s="50"/>
      <c r="D32" s="50"/>
      <c r="E32" s="95"/>
    </row>
    <row r="33" spans="1:9" x14ac:dyDescent="0.2">
      <c r="A33" s="80"/>
      <c r="B33" s="50"/>
      <c r="C33" s="50"/>
      <c r="D33" s="50"/>
      <c r="E33" s="95"/>
    </row>
    <row r="36" spans="1:9" x14ac:dyDescent="0.2">
      <c r="C36" s="52" t="s">
        <v>214</v>
      </c>
      <c r="D36" s="53"/>
      <c r="E36" s="54"/>
      <c r="F36" s="52" t="s">
        <v>215</v>
      </c>
    </row>
    <row r="37" spans="1:9" x14ac:dyDescent="0.2">
      <c r="B37" s="81" t="s">
        <v>199</v>
      </c>
      <c r="C37" s="81" t="s">
        <v>200</v>
      </c>
      <c r="D37" s="82" t="s">
        <v>201</v>
      </c>
      <c r="E37" s="77" t="s">
        <v>199</v>
      </c>
      <c r="F37" s="81" t="s">
        <v>200</v>
      </c>
      <c r="G37" s="81" t="s">
        <v>201</v>
      </c>
      <c r="H37" s="68"/>
      <c r="I37" s="77" t="s">
        <v>205</v>
      </c>
    </row>
    <row r="38" spans="1:9" x14ac:dyDescent="0.2">
      <c r="A38" t="str">
        <f>M10&amp;" SD"</f>
        <v>Bradford ID SD</v>
      </c>
      <c r="B38" s="50">
        <f>T10</f>
        <v>0.75890000000000002</v>
      </c>
      <c r="C38" s="50">
        <f>U10</f>
        <v>4.65E-2</v>
      </c>
      <c r="D38" s="86">
        <f>B38+C38</f>
        <v>0.8054</v>
      </c>
      <c r="E38" s="55">
        <f>W10</f>
        <v>0</v>
      </c>
      <c r="F38" s="50">
        <f>X10</f>
        <v>0</v>
      </c>
      <c r="G38" s="86">
        <f>E38+F38</f>
        <v>0</v>
      </c>
      <c r="I38" s="92">
        <f>G40-D40</f>
        <v>-3.4600000000000186E-2</v>
      </c>
    </row>
    <row r="39" spans="1:9" ht="15" x14ac:dyDescent="0.35">
      <c r="A39" t="str">
        <f>M14</f>
        <v>Oxbow UHSD</v>
      </c>
      <c r="B39" s="51">
        <f>T12</f>
        <v>0.68820000000000003</v>
      </c>
      <c r="C39" s="51">
        <f>U12</f>
        <v>4.7999999999999996E-3</v>
      </c>
      <c r="D39" s="87">
        <f>B39+C39</f>
        <v>0.69300000000000006</v>
      </c>
      <c r="E39" s="56">
        <f>W12</f>
        <v>1.4236</v>
      </c>
      <c r="F39" s="51">
        <f>X12</f>
        <v>4.0399999999999998E-2</v>
      </c>
      <c r="G39" s="87">
        <f>E39+F39</f>
        <v>1.464</v>
      </c>
      <c r="I39" s="96">
        <f>ROUND(G40/D40-1,4)</f>
        <v>-2.3099999999999999E-2</v>
      </c>
    </row>
    <row r="40" spans="1:9" x14ac:dyDescent="0.2">
      <c r="A40" s="58" t="s">
        <v>221</v>
      </c>
      <c r="B40" s="50">
        <f>B38+B39</f>
        <v>1.4471000000000001</v>
      </c>
      <c r="C40" s="50">
        <f>C38+C39</f>
        <v>5.1299999999999998E-2</v>
      </c>
      <c r="D40" s="86">
        <f>V10</f>
        <v>1.4986000000000002</v>
      </c>
      <c r="E40" s="55">
        <f>E38+E39</f>
        <v>1.4236</v>
      </c>
      <c r="F40" s="50">
        <f>F38+F39</f>
        <v>4.0399999999999998E-2</v>
      </c>
      <c r="G40" s="88">
        <f>Y10</f>
        <v>1.464</v>
      </c>
    </row>
    <row r="41" spans="1:9" x14ac:dyDescent="0.2">
      <c r="B41" s="50"/>
      <c r="C41" s="50"/>
      <c r="D41" s="50"/>
      <c r="E41" s="50"/>
      <c r="F41" s="50"/>
      <c r="G41" s="50"/>
    </row>
    <row r="42" spans="1:9" x14ac:dyDescent="0.2">
      <c r="B42" s="89" t="s">
        <v>199</v>
      </c>
      <c r="C42" s="89" t="s">
        <v>200</v>
      </c>
      <c r="D42" s="89" t="s">
        <v>201</v>
      </c>
      <c r="E42" s="90" t="s">
        <v>199</v>
      </c>
      <c r="F42" s="89" t="s">
        <v>200</v>
      </c>
      <c r="G42" s="89" t="s">
        <v>201</v>
      </c>
      <c r="H42" s="68"/>
      <c r="I42" s="77" t="s">
        <v>205</v>
      </c>
    </row>
    <row r="43" spans="1:9" x14ac:dyDescent="0.2">
      <c r="A43" t="str">
        <f>M11&amp;" SD"</f>
        <v>Newbury SD</v>
      </c>
      <c r="B43" s="50">
        <f t="shared" ref="B43:C43" si="7">T11</f>
        <v>0.6865</v>
      </c>
      <c r="C43" s="50">
        <f t="shared" si="7"/>
        <v>1.6799999999999999E-2</v>
      </c>
      <c r="D43" s="91">
        <f>B43+C43</f>
        <v>0.70330000000000004</v>
      </c>
      <c r="E43" s="55">
        <f t="shared" ref="E43" si="8">W11</f>
        <v>0</v>
      </c>
      <c r="F43" s="50">
        <f t="shared" ref="F43" si="9">X11</f>
        <v>0</v>
      </c>
      <c r="G43" s="91">
        <f>E43+F43</f>
        <v>0</v>
      </c>
      <c r="I43" s="55">
        <f>G45-D45</f>
        <v>5.8799999999999963E-2</v>
      </c>
    </row>
    <row r="44" spans="1:9" ht="15" x14ac:dyDescent="0.35">
      <c r="A44" t="str">
        <f>M14</f>
        <v>Oxbow UHSD</v>
      </c>
      <c r="B44" s="51">
        <f>T13</f>
        <v>0.69699999999999995</v>
      </c>
      <c r="C44" s="51">
        <f>U13</f>
        <v>4.8999999999999998E-3</v>
      </c>
      <c r="D44" s="87">
        <f>B44+C44</f>
        <v>0.70189999999999997</v>
      </c>
      <c r="E44" s="56">
        <f>W13</f>
        <v>1.4236</v>
      </c>
      <c r="F44" s="51">
        <f>X13</f>
        <v>4.0399999999999998E-2</v>
      </c>
      <c r="G44" s="87">
        <f>E44+F44</f>
        <v>1.464</v>
      </c>
      <c r="I44" s="96">
        <f>ROUND(G45/D45-1,4)</f>
        <v>4.1799999999999997E-2</v>
      </c>
    </row>
    <row r="45" spans="1:9" x14ac:dyDescent="0.2">
      <c r="A45" s="58" t="s">
        <v>221</v>
      </c>
      <c r="B45" s="50">
        <f>B43+B44</f>
        <v>1.3835</v>
      </c>
      <c r="C45" s="50">
        <f>C43+C44</f>
        <v>2.1699999999999997E-2</v>
      </c>
      <c r="D45" s="88">
        <f>V11</f>
        <v>1.4052</v>
      </c>
      <c r="E45" s="55">
        <f>E43+E44</f>
        <v>1.4236</v>
      </c>
      <c r="F45" s="50">
        <f>F43+F44</f>
        <v>4.0399999999999998E-2</v>
      </c>
      <c r="G45" s="88">
        <f>Y11</f>
        <v>1.464</v>
      </c>
    </row>
    <row r="46" spans="1:9" x14ac:dyDescent="0.2">
      <c r="B46" s="50"/>
      <c r="C46" s="50"/>
      <c r="D46" s="50"/>
      <c r="E46" s="50"/>
      <c r="F46" s="50"/>
      <c r="G46" s="50"/>
    </row>
    <row r="47" spans="1:9" x14ac:dyDescent="0.2">
      <c r="B47" s="94"/>
      <c r="C47" s="50"/>
      <c r="D47" s="50"/>
      <c r="E47" s="50"/>
      <c r="F47" s="50"/>
      <c r="G47" s="50"/>
      <c r="I47" s="68"/>
    </row>
    <row r="48" spans="1:9" x14ac:dyDescent="0.2">
      <c r="B48" s="50"/>
      <c r="C48" s="50"/>
      <c r="D48" s="50"/>
      <c r="E48" s="50"/>
      <c r="F48" s="50"/>
      <c r="G48" s="50"/>
      <c r="I48" s="50"/>
    </row>
    <row r="49" spans="1:9" x14ac:dyDescent="0.2">
      <c r="B49" s="50"/>
      <c r="C49" s="50"/>
      <c r="D49" s="50"/>
      <c r="E49" s="50"/>
      <c r="F49" s="50"/>
      <c r="G49" s="50"/>
      <c r="I49" s="97"/>
    </row>
    <row r="50" spans="1:9" x14ac:dyDescent="0.2">
      <c r="A50" s="58" t="s">
        <v>221</v>
      </c>
      <c r="B50" s="50"/>
      <c r="C50" s="50"/>
      <c r="D50" s="50"/>
      <c r="E50" s="50"/>
      <c r="F50" s="50"/>
      <c r="G50" s="50"/>
    </row>
    <row r="51" spans="1:9" x14ac:dyDescent="0.2">
      <c r="B51" s="50"/>
      <c r="C51" s="50"/>
      <c r="D51" s="50"/>
      <c r="E51" s="50"/>
      <c r="F51" s="50"/>
      <c r="G51" s="50"/>
    </row>
    <row r="52" spans="1:9" x14ac:dyDescent="0.2">
      <c r="B52" s="94"/>
      <c r="C52" s="50"/>
      <c r="D52" s="50"/>
      <c r="E52" s="50"/>
      <c r="F52" s="50"/>
      <c r="G52" s="50"/>
      <c r="I52" s="68"/>
    </row>
    <row r="53" spans="1:9" x14ac:dyDescent="0.2">
      <c r="B53" s="50"/>
      <c r="C53" s="50"/>
      <c r="D53" s="50"/>
      <c r="E53" s="50"/>
      <c r="F53" s="50"/>
      <c r="G53" s="50"/>
      <c r="I53" s="50"/>
    </row>
    <row r="54" spans="1:9" x14ac:dyDescent="0.2">
      <c r="B54" s="50"/>
      <c r="C54" s="50"/>
      <c r="D54" s="50"/>
      <c r="E54" s="50"/>
      <c r="F54" s="50"/>
      <c r="G54" s="50"/>
      <c r="I54" s="97"/>
    </row>
    <row r="55" spans="1:9" x14ac:dyDescent="0.2">
      <c r="A55" s="58" t="s">
        <v>221</v>
      </c>
      <c r="B55" s="50"/>
      <c r="C55" s="50"/>
      <c r="D55" s="50"/>
      <c r="E55" s="50"/>
      <c r="F55" s="50"/>
      <c r="G55" s="50"/>
    </row>
    <row r="56" spans="1:9" x14ac:dyDescent="0.2">
      <c r="B56" s="50"/>
      <c r="C56" s="50"/>
      <c r="D56" s="50"/>
      <c r="E56" s="50"/>
      <c r="F56" s="50"/>
      <c r="G56" s="50"/>
    </row>
    <row r="57" spans="1:9" x14ac:dyDescent="0.2">
      <c r="B57" s="94"/>
      <c r="C57" s="50"/>
      <c r="D57" s="50"/>
      <c r="E57" s="50"/>
      <c r="F57" s="50"/>
      <c r="G57" s="50"/>
      <c r="I57" s="68"/>
    </row>
    <row r="58" spans="1:9" x14ac:dyDescent="0.2">
      <c r="B58" s="50"/>
      <c r="C58" s="50"/>
      <c r="D58" s="50"/>
      <c r="E58" s="50"/>
      <c r="F58" s="50"/>
      <c r="G58" s="50"/>
      <c r="I58" s="50"/>
    </row>
    <row r="59" spans="1:9" x14ac:dyDescent="0.2">
      <c r="B59" s="50"/>
      <c r="C59" s="50"/>
      <c r="D59" s="50"/>
      <c r="E59" s="50"/>
      <c r="F59" s="50"/>
      <c r="G59" s="50"/>
      <c r="I59" s="97"/>
    </row>
    <row r="60" spans="1:9" x14ac:dyDescent="0.2">
      <c r="A60" s="58" t="s">
        <v>221</v>
      </c>
      <c r="B60" s="50"/>
      <c r="C60" s="50"/>
      <c r="D60" s="50"/>
      <c r="E60" s="50"/>
      <c r="F60" s="50"/>
      <c r="G60" s="50"/>
    </row>
    <row r="61" spans="1:9" x14ac:dyDescent="0.2">
      <c r="B61" s="24"/>
    </row>
    <row r="62" spans="1:9" x14ac:dyDescent="0.2">
      <c r="B62" s="24"/>
    </row>
    <row r="63" spans="1:9" x14ac:dyDescent="0.2">
      <c r="B63" s="24"/>
    </row>
    <row r="64" spans="1:9" x14ac:dyDescent="0.2">
      <c r="B64" s="24"/>
    </row>
    <row r="65" spans="2:7" x14ac:dyDescent="0.2">
      <c r="B65" s="24"/>
    </row>
    <row r="66" spans="2:7" x14ac:dyDescent="0.2">
      <c r="B66" s="24"/>
    </row>
    <row r="67" spans="2:7" x14ac:dyDescent="0.2">
      <c r="B67" s="24"/>
    </row>
    <row r="68" spans="2:7" x14ac:dyDescent="0.2">
      <c r="B68" s="24"/>
    </row>
    <row r="69" spans="2:7" x14ac:dyDescent="0.2">
      <c r="B69" s="24"/>
    </row>
    <row r="70" spans="2:7" x14ac:dyDescent="0.2">
      <c r="B70" s="24"/>
    </row>
    <row r="71" spans="2:7" x14ac:dyDescent="0.2">
      <c r="B71" s="24"/>
    </row>
    <row r="72" spans="2:7" x14ac:dyDescent="0.2">
      <c r="B72" s="24"/>
    </row>
    <row r="73" spans="2:7" x14ac:dyDescent="0.2">
      <c r="B73" s="24"/>
    </row>
    <row r="74" spans="2:7" x14ac:dyDescent="0.2">
      <c r="B74" s="24"/>
    </row>
    <row r="75" spans="2:7" x14ac:dyDescent="0.2">
      <c r="B75" s="24"/>
    </row>
    <row r="76" spans="2:7" x14ac:dyDescent="0.2">
      <c r="B76" s="24"/>
      <c r="C76" s="24"/>
      <c r="D76" s="24"/>
      <c r="E76" s="24"/>
      <c r="F76" s="24"/>
      <c r="G76" s="24"/>
    </row>
    <row r="77" spans="2:7" x14ac:dyDescent="0.2">
      <c r="B77" s="24"/>
      <c r="C77" s="24"/>
      <c r="D77" s="24"/>
      <c r="E77" s="24"/>
      <c r="F77" s="24"/>
      <c r="G77" s="24"/>
    </row>
    <row r="78" spans="2:7" x14ac:dyDescent="0.2">
      <c r="B78" s="24"/>
      <c r="C78" s="24"/>
      <c r="D78" s="24"/>
      <c r="E78" s="24"/>
      <c r="F78" s="24"/>
      <c r="G78" s="24"/>
    </row>
    <row r="79" spans="2:7" x14ac:dyDescent="0.2">
      <c r="B79" s="24"/>
      <c r="C79" s="24"/>
      <c r="D79" s="24"/>
      <c r="E79" s="24"/>
      <c r="F79" s="24"/>
      <c r="G79" s="24"/>
    </row>
    <row r="80" spans="2:7" x14ac:dyDescent="0.2">
      <c r="B80" s="24"/>
      <c r="C80" s="24"/>
      <c r="D80" s="24"/>
      <c r="E80" s="24"/>
      <c r="F80" s="24"/>
      <c r="G80" s="24"/>
    </row>
    <row r="81" spans="2:7" x14ac:dyDescent="0.2">
      <c r="B81" s="24"/>
      <c r="C81" s="24"/>
      <c r="D81" s="24"/>
      <c r="E81" s="24"/>
      <c r="F81" s="24"/>
      <c r="G81" s="24"/>
    </row>
  </sheetData>
  <pageMargins left="0.7" right="0.7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9933"/>
  </sheetPr>
  <dimension ref="A1:AA81"/>
  <sheetViews>
    <sheetView zoomScale="85" zoomScaleNormal="85" workbookViewId="0">
      <pane ySplit="26" topLeftCell="A27" activePane="bottomLeft" state="frozen"/>
      <selection activeCell="M34" sqref="M34"/>
      <selection pane="bottomLeft" activeCell="M34" sqref="M34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28515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</cols>
  <sheetData>
    <row r="1" spans="1:27" ht="15.75" x14ac:dyDescent="0.25">
      <c r="A1" s="69" t="str">
        <f>$M$1</f>
        <v>Barre SU</v>
      </c>
      <c r="I1" s="72" t="str">
        <f>$T$1</f>
        <v>Traditional UHSDs</v>
      </c>
      <c r="M1" s="70" t="s">
        <v>213</v>
      </c>
      <c r="T1" s="70" t="s">
        <v>208</v>
      </c>
    </row>
    <row r="2" spans="1:27" x14ac:dyDescent="0.2">
      <c r="A2" s="71" t="s">
        <v>206</v>
      </c>
      <c r="I2" s="76" t="str">
        <f>$T$2&amp;" "&amp;$U$2</f>
        <v>Recommendation 4</v>
      </c>
      <c r="T2" s="70" t="s">
        <v>209</v>
      </c>
      <c r="U2" s="74">
        <v>4</v>
      </c>
    </row>
    <row r="3" spans="1:27" ht="12" customHeight="1" x14ac:dyDescent="0.25">
      <c r="A3" s="69"/>
    </row>
    <row r="4" spans="1:27" ht="12" customHeight="1" x14ac:dyDescent="0.2">
      <c r="A4" s="79" t="s">
        <v>224</v>
      </c>
    </row>
    <row r="5" spans="1:27" ht="12" customHeight="1" x14ac:dyDescent="0.2">
      <c r="A5" s="79" t="s">
        <v>225</v>
      </c>
    </row>
    <row r="6" spans="1:27" ht="12" customHeight="1" x14ac:dyDescent="0.2">
      <c r="A6" s="78" t="s">
        <v>216</v>
      </c>
    </row>
    <row r="7" spans="1:27" ht="12" customHeight="1" x14ac:dyDescent="0.2">
      <c r="A7" s="79"/>
    </row>
    <row r="8" spans="1:27" x14ac:dyDescent="0.2">
      <c r="M8" s="70" t="s">
        <v>222</v>
      </c>
      <c r="Z8" s="58"/>
    </row>
    <row r="9" spans="1:27" x14ac:dyDescent="0.2">
      <c r="T9" t="s">
        <v>89</v>
      </c>
      <c r="U9" t="s">
        <v>88</v>
      </c>
      <c r="V9" t="s">
        <v>93</v>
      </c>
      <c r="W9" s="59" t="s">
        <v>90</v>
      </c>
      <c r="X9" t="s">
        <v>91</v>
      </c>
      <c r="Y9" t="s">
        <v>92</v>
      </c>
      <c r="Z9" s="53"/>
      <c r="AA9" s="67"/>
    </row>
    <row r="10" spans="1:27" x14ac:dyDescent="0.2">
      <c r="K10" s="65">
        <v>10</v>
      </c>
      <c r="L10" s="1" t="s">
        <v>76</v>
      </c>
      <c r="M10" s="2" t="s">
        <v>77</v>
      </c>
      <c r="N10" s="3" t="s">
        <v>76</v>
      </c>
      <c r="O10" s="4" t="s">
        <v>77</v>
      </c>
      <c r="P10" s="5" t="s">
        <v>78</v>
      </c>
      <c r="Q10" s="6" t="s">
        <v>33</v>
      </c>
      <c r="R10" s="7">
        <v>61</v>
      </c>
      <c r="S10" s="8"/>
      <c r="T10" s="24">
        <v>0.84189999999999998</v>
      </c>
      <c r="U10" s="24">
        <v>5.4999999999999997E-3</v>
      </c>
      <c r="V10" s="24">
        <v>1.2526999999999999</v>
      </c>
      <c r="W10" s="60">
        <v>0</v>
      </c>
      <c r="X10" s="24">
        <v>0</v>
      </c>
      <c r="Y10" s="24">
        <v>1.24</v>
      </c>
      <c r="Z10" t="str">
        <f>M10</f>
        <v>Barre City</v>
      </c>
      <c r="AA10" s="57">
        <f>ROUND(Y10/V10-1,4)</f>
        <v>-1.01E-2</v>
      </c>
    </row>
    <row r="11" spans="1:27" x14ac:dyDescent="0.2">
      <c r="K11" s="65">
        <f>K10+1</f>
        <v>11</v>
      </c>
      <c r="L11" s="1" t="s">
        <v>79</v>
      </c>
      <c r="M11" s="2" t="s">
        <v>80</v>
      </c>
      <c r="N11" s="3" t="s">
        <v>79</v>
      </c>
      <c r="O11" s="4" t="s">
        <v>80</v>
      </c>
      <c r="P11" s="5" t="s">
        <v>81</v>
      </c>
      <c r="Q11" s="6" t="s">
        <v>33</v>
      </c>
      <c r="R11" s="7">
        <v>61</v>
      </c>
      <c r="S11" s="8"/>
      <c r="T11" s="24">
        <v>0.80520000000000003</v>
      </c>
      <c r="U11" s="24">
        <v>0</v>
      </c>
      <c r="V11" s="24">
        <v>1.2262999999999999</v>
      </c>
      <c r="W11" s="60">
        <v>0</v>
      </c>
      <c r="X11" s="24">
        <v>0</v>
      </c>
      <c r="Y11" s="24">
        <v>1.24</v>
      </c>
      <c r="Z11" t="str">
        <f t="shared" ref="Z11" si="0">M11</f>
        <v>Barre Town</v>
      </c>
      <c r="AA11" s="57">
        <f t="shared" ref="AA11" si="1">ROUND(Y11/V11-1,4)</f>
        <v>1.12E-2</v>
      </c>
    </row>
    <row r="12" spans="1:27" x14ac:dyDescent="0.2">
      <c r="K12" s="65">
        <f t="shared" ref="K12:K20" si="2">K11+1</f>
        <v>12</v>
      </c>
      <c r="L12" s="9" t="s">
        <v>76</v>
      </c>
      <c r="M12" s="10" t="s">
        <v>77</v>
      </c>
      <c r="N12" s="11" t="s">
        <v>82</v>
      </c>
      <c r="O12" s="12" t="s">
        <v>83</v>
      </c>
      <c r="P12" s="13" t="s">
        <v>84</v>
      </c>
      <c r="Q12" s="14" t="s">
        <v>33</v>
      </c>
      <c r="R12" s="15">
        <v>61</v>
      </c>
      <c r="S12" s="16"/>
      <c r="T12" s="24">
        <v>0.39389999999999997</v>
      </c>
      <c r="U12" s="24">
        <v>1.12E-2</v>
      </c>
      <c r="V12" s="24">
        <v>0</v>
      </c>
      <c r="W12" s="60">
        <v>1.2257</v>
      </c>
      <c r="X12" s="24">
        <v>1.43E-2</v>
      </c>
      <c r="Y12" s="24">
        <v>0</v>
      </c>
      <c r="AA12" s="57"/>
    </row>
    <row r="13" spans="1:27" x14ac:dyDescent="0.2">
      <c r="K13" s="65">
        <f t="shared" si="2"/>
        <v>13</v>
      </c>
      <c r="L13" s="9" t="s">
        <v>79</v>
      </c>
      <c r="M13" s="10" t="s">
        <v>80</v>
      </c>
      <c r="N13" s="11" t="s">
        <v>82</v>
      </c>
      <c r="O13" s="12" t="s">
        <v>83</v>
      </c>
      <c r="P13" s="13" t="s">
        <v>85</v>
      </c>
      <c r="Q13" s="14" t="s">
        <v>33</v>
      </c>
      <c r="R13" s="15">
        <v>61</v>
      </c>
      <c r="S13" s="16"/>
      <c r="T13" s="24">
        <v>0.40939999999999999</v>
      </c>
      <c r="U13" s="24">
        <v>1.17E-2</v>
      </c>
      <c r="V13" s="24">
        <v>0</v>
      </c>
      <c r="W13" s="60">
        <v>1.2257</v>
      </c>
      <c r="X13" s="24">
        <v>1.43E-2</v>
      </c>
      <c r="Y13" s="24">
        <v>0</v>
      </c>
      <c r="AA13" s="57"/>
    </row>
    <row r="14" spans="1:27" x14ac:dyDescent="0.2">
      <c r="K14" s="65">
        <f t="shared" si="2"/>
        <v>14</v>
      </c>
      <c r="L14" s="17" t="s">
        <v>82</v>
      </c>
      <c r="M14" s="18" t="s">
        <v>86</v>
      </c>
      <c r="N14" s="19" t="s">
        <v>82</v>
      </c>
      <c r="O14" s="20" t="s">
        <v>86</v>
      </c>
      <c r="P14" s="21" t="s">
        <v>87</v>
      </c>
      <c r="Q14" s="22" t="s">
        <v>33</v>
      </c>
      <c r="R14" s="23">
        <v>61</v>
      </c>
      <c r="S14" s="16"/>
      <c r="T14" s="24">
        <v>0</v>
      </c>
      <c r="U14" s="24">
        <v>0</v>
      </c>
      <c r="V14" s="24">
        <v>0</v>
      </c>
      <c r="W14" s="60">
        <v>0</v>
      </c>
      <c r="X14" s="24">
        <v>0</v>
      </c>
      <c r="Y14" s="24">
        <v>0</v>
      </c>
      <c r="AA14" s="57"/>
    </row>
    <row r="15" spans="1:27" x14ac:dyDescent="0.2">
      <c r="K15" s="65">
        <f t="shared" si="2"/>
        <v>15</v>
      </c>
    </row>
    <row r="16" spans="1:27" x14ac:dyDescent="0.2">
      <c r="K16" s="65">
        <f t="shared" si="2"/>
        <v>16</v>
      </c>
    </row>
    <row r="17" spans="1:11" x14ac:dyDescent="0.2">
      <c r="K17" s="65">
        <f t="shared" si="2"/>
        <v>17</v>
      </c>
    </row>
    <row r="18" spans="1:11" x14ac:dyDescent="0.2">
      <c r="K18" s="65">
        <f t="shared" si="2"/>
        <v>18</v>
      </c>
    </row>
    <row r="19" spans="1:11" x14ac:dyDescent="0.2">
      <c r="K19" s="65">
        <f t="shared" si="2"/>
        <v>19</v>
      </c>
    </row>
    <row r="20" spans="1:11" x14ac:dyDescent="0.2">
      <c r="K20" s="65">
        <f t="shared" si="2"/>
        <v>20</v>
      </c>
    </row>
    <row r="21" spans="1:11" x14ac:dyDescent="0.2">
      <c r="K21" s="65"/>
    </row>
    <row r="22" spans="1:11" x14ac:dyDescent="0.2">
      <c r="K22" s="65"/>
    </row>
    <row r="23" spans="1:11" x14ac:dyDescent="0.2">
      <c r="K23" s="65"/>
    </row>
    <row r="24" spans="1:11" x14ac:dyDescent="0.2">
      <c r="K24" s="65"/>
    </row>
    <row r="25" spans="1:11" x14ac:dyDescent="0.2">
      <c r="C25" s="52"/>
      <c r="F25" s="52"/>
      <c r="K25" s="65"/>
    </row>
    <row r="27" spans="1:11" x14ac:dyDescent="0.2">
      <c r="A27" s="64"/>
      <c r="B27" s="64"/>
      <c r="C27" s="64"/>
      <c r="D27" s="64"/>
      <c r="E27" s="64"/>
    </row>
    <row r="28" spans="1:11" x14ac:dyDescent="0.2">
      <c r="A28" s="64" t="s">
        <v>217</v>
      </c>
      <c r="B28" s="64" t="s">
        <v>218</v>
      </c>
      <c r="C28" s="64" t="s">
        <v>219</v>
      </c>
      <c r="D28" s="64" t="s">
        <v>205</v>
      </c>
      <c r="E28" s="64" t="s">
        <v>220</v>
      </c>
    </row>
    <row r="29" spans="1:11" x14ac:dyDescent="0.2">
      <c r="A29" s="80" t="str">
        <f>M10</f>
        <v>Barre City</v>
      </c>
      <c r="B29" s="50">
        <f>V10</f>
        <v>1.2526999999999999</v>
      </c>
      <c r="C29" s="50">
        <f>Y10</f>
        <v>1.24</v>
      </c>
      <c r="D29" s="50">
        <f>C29-B29</f>
        <v>-1.2699999999999934E-2</v>
      </c>
      <c r="E29" s="95">
        <f>ROUND(C29/B29-1,4)</f>
        <v>-1.01E-2</v>
      </c>
    </row>
    <row r="30" spans="1:11" x14ac:dyDescent="0.2">
      <c r="A30" s="80" t="str">
        <f>M11</f>
        <v>Barre Town</v>
      </c>
      <c r="B30" s="50">
        <f t="shared" ref="B30" si="3">V11</f>
        <v>1.2262999999999999</v>
      </c>
      <c r="C30" s="50">
        <f t="shared" ref="C30" si="4">Y11</f>
        <v>1.24</v>
      </c>
      <c r="D30" s="50">
        <f t="shared" ref="D30" si="5">C30-B30</f>
        <v>1.3700000000000045E-2</v>
      </c>
      <c r="E30" s="95">
        <f t="shared" ref="E30" si="6">ROUND(C30/B30-1,4)</f>
        <v>1.12E-2</v>
      </c>
    </row>
    <row r="31" spans="1:11" x14ac:dyDescent="0.2">
      <c r="A31" s="80"/>
      <c r="B31" s="50"/>
      <c r="C31" s="50"/>
      <c r="D31" s="50"/>
      <c r="E31" s="95"/>
    </row>
    <row r="32" spans="1:11" x14ac:dyDescent="0.2">
      <c r="A32" s="80"/>
      <c r="B32" s="50"/>
      <c r="C32" s="50"/>
      <c r="D32" s="50"/>
      <c r="E32" s="95"/>
    </row>
    <row r="33" spans="1:9" x14ac:dyDescent="0.2">
      <c r="A33" s="80"/>
      <c r="B33" s="50"/>
      <c r="C33" s="50"/>
      <c r="D33" s="50"/>
      <c r="E33" s="95"/>
    </row>
    <row r="36" spans="1:9" x14ac:dyDescent="0.2">
      <c r="C36" s="52" t="s">
        <v>214</v>
      </c>
      <c r="D36" s="53"/>
      <c r="E36" s="59"/>
      <c r="F36" s="64" t="s">
        <v>215</v>
      </c>
    </row>
    <row r="37" spans="1:9" x14ac:dyDescent="0.2">
      <c r="B37" s="81" t="s">
        <v>199</v>
      </c>
      <c r="C37" s="81" t="s">
        <v>200</v>
      </c>
      <c r="D37" s="82" t="s">
        <v>201</v>
      </c>
      <c r="E37" s="84" t="s">
        <v>199</v>
      </c>
      <c r="F37" s="68" t="s">
        <v>200</v>
      </c>
      <c r="G37" s="68" t="s">
        <v>201</v>
      </c>
      <c r="H37" s="68"/>
      <c r="I37" s="77" t="s">
        <v>205</v>
      </c>
    </row>
    <row r="38" spans="1:9" x14ac:dyDescent="0.2">
      <c r="A38" t="str">
        <f>M10&amp;" SD"</f>
        <v>Barre City SD</v>
      </c>
      <c r="B38" s="50">
        <f>T10</f>
        <v>0.84189999999999998</v>
      </c>
      <c r="C38" s="50">
        <f>U10</f>
        <v>5.4999999999999997E-3</v>
      </c>
      <c r="D38" s="86">
        <f>B38+C38</f>
        <v>0.84739999999999993</v>
      </c>
      <c r="E38" s="55">
        <f>W10</f>
        <v>0</v>
      </c>
      <c r="F38" s="50">
        <f>X10</f>
        <v>0</v>
      </c>
      <c r="G38" s="86">
        <f>E38+F38</f>
        <v>0</v>
      </c>
      <c r="I38" s="92">
        <f>G40-D40</f>
        <v>-1.2699999999999934E-2</v>
      </c>
    </row>
    <row r="39" spans="1:9" ht="15" x14ac:dyDescent="0.35">
      <c r="A39" t="str">
        <f>M14</f>
        <v>Spaulding UHSD</v>
      </c>
      <c r="B39" s="51">
        <f>T12</f>
        <v>0.39389999999999997</v>
      </c>
      <c r="C39" s="51">
        <f>U12</f>
        <v>1.12E-2</v>
      </c>
      <c r="D39" s="87">
        <f>B39+C39</f>
        <v>0.40509999999999996</v>
      </c>
      <c r="E39" s="56">
        <f>W12</f>
        <v>1.2257</v>
      </c>
      <c r="F39" s="51">
        <f>X12</f>
        <v>1.43E-2</v>
      </c>
      <c r="G39" s="87">
        <f>E39+F39</f>
        <v>1.24</v>
      </c>
      <c r="I39" s="96">
        <f>ROUND(G40/D40-1,4)</f>
        <v>-1.01E-2</v>
      </c>
    </row>
    <row r="40" spans="1:9" x14ac:dyDescent="0.2">
      <c r="A40" s="58" t="s">
        <v>221</v>
      </c>
      <c r="B40" s="50">
        <f>B38+B39</f>
        <v>1.2358</v>
      </c>
      <c r="C40" s="50">
        <f>C38+C39</f>
        <v>1.67E-2</v>
      </c>
      <c r="D40" s="86">
        <f>V10</f>
        <v>1.2526999999999999</v>
      </c>
      <c r="E40" s="55">
        <f>E38+E39</f>
        <v>1.2257</v>
      </c>
      <c r="F40" s="50">
        <f>F38+F39</f>
        <v>1.43E-2</v>
      </c>
      <c r="G40" s="88">
        <f>Y10</f>
        <v>1.24</v>
      </c>
    </row>
    <row r="41" spans="1:9" x14ac:dyDescent="0.2">
      <c r="B41" s="50"/>
      <c r="C41" s="50"/>
      <c r="D41" s="50"/>
      <c r="E41" s="50"/>
      <c r="F41" s="50"/>
      <c r="G41" s="50"/>
    </row>
    <row r="42" spans="1:9" x14ac:dyDescent="0.2">
      <c r="B42" s="89" t="s">
        <v>199</v>
      </c>
      <c r="C42" s="89" t="s">
        <v>200</v>
      </c>
      <c r="D42" s="89" t="s">
        <v>201</v>
      </c>
      <c r="E42" s="93" t="s">
        <v>199</v>
      </c>
      <c r="F42" s="89" t="s">
        <v>200</v>
      </c>
      <c r="G42" s="89" t="s">
        <v>201</v>
      </c>
      <c r="H42" s="68"/>
      <c r="I42" s="77" t="s">
        <v>205</v>
      </c>
    </row>
    <row r="43" spans="1:9" x14ac:dyDescent="0.2">
      <c r="A43" t="str">
        <f>M11&amp;" SD"</f>
        <v>Barre Town SD</v>
      </c>
      <c r="B43" s="50">
        <f t="shared" ref="B43:C43" si="7">T11</f>
        <v>0.80520000000000003</v>
      </c>
      <c r="C43" s="50">
        <f t="shared" si="7"/>
        <v>0</v>
      </c>
      <c r="D43" s="91">
        <f>B43+C43</f>
        <v>0.80520000000000003</v>
      </c>
      <c r="E43" s="55">
        <f t="shared" ref="E43" si="8">W11</f>
        <v>0</v>
      </c>
      <c r="F43" s="50">
        <f t="shared" ref="F43" si="9">X11</f>
        <v>0</v>
      </c>
      <c r="G43" s="91">
        <f>E43+F43</f>
        <v>0</v>
      </c>
      <c r="I43" s="55">
        <f>G45-D45</f>
        <v>1.3700000000000045E-2</v>
      </c>
    </row>
    <row r="44" spans="1:9" ht="15" x14ac:dyDescent="0.35">
      <c r="A44" t="str">
        <f>M14</f>
        <v>Spaulding UHSD</v>
      </c>
      <c r="B44" s="51">
        <f>T13</f>
        <v>0.40939999999999999</v>
      </c>
      <c r="C44" s="51">
        <f>U13</f>
        <v>1.17E-2</v>
      </c>
      <c r="D44" s="87">
        <f>B44+C44</f>
        <v>0.42109999999999997</v>
      </c>
      <c r="E44" s="56">
        <f>W13</f>
        <v>1.2257</v>
      </c>
      <c r="F44" s="51">
        <f>X13</f>
        <v>1.43E-2</v>
      </c>
      <c r="G44" s="87">
        <f>E44+F44</f>
        <v>1.24</v>
      </c>
      <c r="I44" s="96">
        <f>ROUND(G45/D45-1,4)</f>
        <v>1.12E-2</v>
      </c>
    </row>
    <row r="45" spans="1:9" x14ac:dyDescent="0.2">
      <c r="A45" s="58" t="s">
        <v>221</v>
      </c>
      <c r="B45" s="50">
        <f>B43+B44</f>
        <v>1.2145999999999999</v>
      </c>
      <c r="C45" s="50">
        <f>C43+C44</f>
        <v>1.17E-2</v>
      </c>
      <c r="D45" s="88">
        <f>V11</f>
        <v>1.2262999999999999</v>
      </c>
      <c r="E45" s="55">
        <f>E43+E44</f>
        <v>1.2257</v>
      </c>
      <c r="F45" s="50">
        <f>F43+F44</f>
        <v>1.43E-2</v>
      </c>
      <c r="G45" s="88">
        <f>Y11</f>
        <v>1.24</v>
      </c>
    </row>
    <row r="46" spans="1:9" x14ac:dyDescent="0.2">
      <c r="B46" s="50"/>
      <c r="C46" s="50"/>
      <c r="D46" s="50"/>
      <c r="E46" s="50"/>
      <c r="F46" s="50"/>
      <c r="G46" s="50"/>
    </row>
    <row r="47" spans="1:9" x14ac:dyDescent="0.2">
      <c r="B47" s="94"/>
      <c r="C47" s="50"/>
      <c r="D47" s="50"/>
      <c r="E47" s="50"/>
      <c r="F47" s="50"/>
      <c r="G47" s="50"/>
      <c r="H47" s="68"/>
      <c r="I47" s="68"/>
    </row>
    <row r="48" spans="1:9" x14ac:dyDescent="0.2">
      <c r="B48" s="50"/>
      <c r="C48" s="50"/>
      <c r="D48" s="50"/>
      <c r="E48" s="50"/>
      <c r="F48" s="50"/>
      <c r="G48" s="50"/>
      <c r="I48" s="50"/>
    </row>
    <row r="49" spans="1:9" x14ac:dyDescent="0.2">
      <c r="B49" s="50"/>
      <c r="C49" s="50"/>
      <c r="D49" s="50"/>
      <c r="E49" s="50"/>
      <c r="F49" s="50"/>
      <c r="G49" s="50"/>
      <c r="I49" s="97"/>
    </row>
    <row r="50" spans="1:9" x14ac:dyDescent="0.2">
      <c r="A50" s="58" t="s">
        <v>221</v>
      </c>
      <c r="B50" s="50"/>
      <c r="C50" s="50"/>
      <c r="D50" s="50"/>
      <c r="E50" s="50"/>
      <c r="F50" s="50"/>
      <c r="G50" s="50"/>
    </row>
    <row r="51" spans="1:9" x14ac:dyDescent="0.2">
      <c r="B51" s="50"/>
      <c r="C51" s="50"/>
      <c r="D51" s="50"/>
      <c r="E51" s="50"/>
      <c r="F51" s="50"/>
      <c r="G51" s="50"/>
    </row>
    <row r="52" spans="1:9" x14ac:dyDescent="0.2">
      <c r="B52" s="94"/>
      <c r="C52" s="50"/>
      <c r="D52" s="50"/>
      <c r="E52" s="50"/>
      <c r="F52" s="50"/>
      <c r="G52" s="50"/>
      <c r="H52" s="68"/>
      <c r="I52" s="68"/>
    </row>
    <row r="53" spans="1:9" x14ac:dyDescent="0.2">
      <c r="B53" s="50"/>
      <c r="C53" s="50"/>
      <c r="D53" s="50"/>
      <c r="E53" s="50"/>
      <c r="F53" s="50"/>
      <c r="G53" s="50"/>
      <c r="I53" s="50"/>
    </row>
    <row r="54" spans="1:9" x14ac:dyDescent="0.2">
      <c r="B54" s="50"/>
      <c r="C54" s="50"/>
      <c r="D54" s="50"/>
      <c r="E54" s="50"/>
      <c r="F54" s="50"/>
      <c r="G54" s="50"/>
      <c r="I54" s="97"/>
    </row>
    <row r="55" spans="1:9" x14ac:dyDescent="0.2">
      <c r="A55" s="58" t="s">
        <v>221</v>
      </c>
      <c r="B55" s="50"/>
      <c r="C55" s="50"/>
      <c r="D55" s="50"/>
      <c r="E55" s="50"/>
      <c r="F55" s="50"/>
      <c r="G55" s="50"/>
    </row>
    <row r="56" spans="1:9" x14ac:dyDescent="0.2">
      <c r="B56" s="50"/>
      <c r="C56" s="50"/>
      <c r="D56" s="50"/>
      <c r="E56" s="50"/>
      <c r="F56" s="50"/>
      <c r="G56" s="50"/>
    </row>
    <row r="57" spans="1:9" x14ac:dyDescent="0.2">
      <c r="B57" s="94"/>
      <c r="C57" s="94"/>
      <c r="D57" s="94"/>
      <c r="E57" s="94"/>
      <c r="F57" s="94"/>
      <c r="G57" s="94"/>
      <c r="H57" s="68"/>
      <c r="I57" s="68"/>
    </row>
    <row r="58" spans="1:9" x14ac:dyDescent="0.2">
      <c r="B58" s="50"/>
      <c r="C58" s="50"/>
      <c r="D58" s="50"/>
      <c r="E58" s="50"/>
      <c r="F58" s="50"/>
      <c r="G58" s="50"/>
      <c r="I58" s="50"/>
    </row>
    <row r="59" spans="1:9" x14ac:dyDescent="0.2">
      <c r="B59" s="50"/>
      <c r="C59" s="50"/>
      <c r="D59" s="50"/>
      <c r="E59" s="50"/>
      <c r="F59" s="50"/>
      <c r="G59" s="50"/>
      <c r="I59" s="97"/>
    </row>
    <row r="60" spans="1:9" x14ac:dyDescent="0.2">
      <c r="A60" s="58" t="s">
        <v>221</v>
      </c>
      <c r="B60" s="50"/>
      <c r="C60" s="50"/>
      <c r="D60" s="50"/>
      <c r="E60" s="50"/>
      <c r="F60" s="50"/>
      <c r="G60" s="50"/>
    </row>
    <row r="61" spans="1:9" x14ac:dyDescent="0.2">
      <c r="B61" s="24"/>
    </row>
    <row r="62" spans="1:9" x14ac:dyDescent="0.2">
      <c r="B62" s="24"/>
    </row>
    <row r="63" spans="1:9" x14ac:dyDescent="0.2">
      <c r="B63" s="24"/>
    </row>
    <row r="64" spans="1:9" x14ac:dyDescent="0.2">
      <c r="B64" s="24"/>
    </row>
    <row r="65" spans="2:7" x14ac:dyDescent="0.2">
      <c r="B65" s="24"/>
    </row>
    <row r="66" spans="2:7" x14ac:dyDescent="0.2">
      <c r="B66" s="24"/>
    </row>
    <row r="67" spans="2:7" x14ac:dyDescent="0.2">
      <c r="B67" s="24"/>
    </row>
    <row r="68" spans="2:7" x14ac:dyDescent="0.2">
      <c r="B68" s="24"/>
    </row>
    <row r="69" spans="2:7" x14ac:dyDescent="0.2">
      <c r="B69" s="24"/>
    </row>
    <row r="70" spans="2:7" x14ac:dyDescent="0.2">
      <c r="B70" s="24"/>
    </row>
    <row r="71" spans="2:7" x14ac:dyDescent="0.2">
      <c r="B71" s="24"/>
    </row>
    <row r="72" spans="2:7" x14ac:dyDescent="0.2">
      <c r="B72" s="24"/>
    </row>
    <row r="73" spans="2:7" x14ac:dyDescent="0.2">
      <c r="B73" s="24"/>
    </row>
    <row r="74" spans="2:7" x14ac:dyDescent="0.2">
      <c r="B74" s="24"/>
      <c r="C74" s="24"/>
      <c r="D74" s="24"/>
      <c r="E74" s="24"/>
      <c r="F74" s="24"/>
      <c r="G74" s="24"/>
    </row>
    <row r="75" spans="2:7" x14ac:dyDescent="0.2">
      <c r="B75" s="24"/>
      <c r="C75" s="24"/>
      <c r="D75" s="24"/>
      <c r="E75" s="24"/>
      <c r="F75" s="24"/>
      <c r="G75" s="24"/>
    </row>
    <row r="76" spans="2:7" x14ac:dyDescent="0.2">
      <c r="B76" s="24"/>
      <c r="C76" s="24"/>
      <c r="D76" s="24"/>
      <c r="E76" s="24"/>
      <c r="F76" s="24"/>
      <c r="G76" s="24"/>
    </row>
    <row r="77" spans="2:7" x14ac:dyDescent="0.2">
      <c r="B77" s="24"/>
      <c r="C77" s="24"/>
      <c r="D77" s="24"/>
      <c r="E77" s="24"/>
      <c r="F77" s="24"/>
      <c r="G77" s="24"/>
    </row>
    <row r="78" spans="2:7" x14ac:dyDescent="0.2">
      <c r="B78" s="24"/>
      <c r="C78" s="24"/>
      <c r="D78" s="24"/>
      <c r="E78" s="24"/>
      <c r="F78" s="24"/>
      <c r="G78" s="24"/>
    </row>
    <row r="79" spans="2:7" x14ac:dyDescent="0.2">
      <c r="B79" s="24"/>
      <c r="C79" s="24"/>
      <c r="D79" s="24"/>
      <c r="E79" s="24"/>
      <c r="F79" s="24"/>
      <c r="G79" s="24"/>
    </row>
    <row r="80" spans="2:7" x14ac:dyDescent="0.2">
      <c r="B80" s="24"/>
      <c r="C80" s="24"/>
      <c r="D80" s="24"/>
      <c r="E80" s="24"/>
      <c r="F80" s="24"/>
      <c r="G80" s="24"/>
    </row>
    <row r="81" spans="2:7" x14ac:dyDescent="0.2">
      <c r="B81" s="24"/>
      <c r="C81" s="24"/>
      <c r="D81" s="24"/>
      <c r="E81" s="24"/>
      <c r="F81" s="24"/>
      <c r="G81" s="24"/>
    </row>
  </sheetData>
  <pageMargins left="0.7" right="0.7" top="0.75" bottom="0.75" header="0.3" footer="0.3"/>
  <pageSetup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9933"/>
  </sheetPr>
  <dimension ref="A1:AB81"/>
  <sheetViews>
    <sheetView tabSelected="1" zoomScale="85" zoomScaleNormal="85" workbookViewId="0">
      <pane ySplit="26" topLeftCell="A27" activePane="bottomLeft" state="frozen"/>
      <selection activeCell="M34" sqref="M34"/>
      <selection pane="bottomLeft" activeCell="M34" sqref="M34"/>
    </sheetView>
  </sheetViews>
  <sheetFormatPr defaultRowHeight="12.75" x14ac:dyDescent="0.2"/>
  <cols>
    <col min="1" max="1" width="16.7109375" customWidth="1"/>
    <col min="2" max="2" width="12.28515625" bestFit="1" customWidth="1"/>
    <col min="3" max="5" width="12.28515625" customWidth="1"/>
    <col min="7" max="7" width="9.85546875" bestFit="1" customWidth="1"/>
    <col min="8" max="8" width="2.140625" customWidth="1"/>
    <col min="12" max="12" width="5.28515625" bestFit="1" customWidth="1"/>
    <col min="13" max="13" width="21.7109375" bestFit="1" customWidth="1"/>
    <col min="14" max="17" width="3.42578125" customWidth="1"/>
    <col min="18" max="18" width="4.85546875" customWidth="1"/>
    <col min="19" max="19" width="1.7109375" customWidth="1"/>
    <col min="20" max="21" width="7.85546875" bestFit="1" customWidth="1"/>
    <col min="22" max="25" width="7.7109375" bestFit="1" customWidth="1"/>
    <col min="26" max="26" width="13.140625" customWidth="1"/>
    <col min="27" max="27" width="10" customWidth="1"/>
  </cols>
  <sheetData>
    <row r="1" spans="1:28" ht="15.75" x14ac:dyDescent="0.25">
      <c r="A1" s="69" t="str">
        <f>$M$1</f>
        <v>Washington Central SU</v>
      </c>
      <c r="I1" s="72" t="str">
        <f>$T$1</f>
        <v>Traditional UHSDs</v>
      </c>
      <c r="M1" s="70" t="s">
        <v>207</v>
      </c>
      <c r="T1" s="70" t="s">
        <v>208</v>
      </c>
    </row>
    <row r="2" spans="1:28" x14ac:dyDescent="0.2">
      <c r="A2" s="71" t="s">
        <v>206</v>
      </c>
      <c r="I2" s="75" t="str">
        <f>$T$2&amp;" "&amp;$U$2</f>
        <v>Recommendation 5</v>
      </c>
      <c r="T2" s="70" t="s">
        <v>209</v>
      </c>
      <c r="U2" s="73">
        <v>5</v>
      </c>
    </row>
    <row r="3" spans="1:28" ht="12" customHeight="1" x14ac:dyDescent="0.25">
      <c r="A3" s="69"/>
    </row>
    <row r="4" spans="1:28" ht="12" customHeight="1" x14ac:dyDescent="0.2">
      <c r="A4" s="79" t="s">
        <v>223</v>
      </c>
    </row>
    <row r="5" spans="1:28" ht="12" customHeight="1" x14ac:dyDescent="0.2">
      <c r="A5" s="79" t="s">
        <v>225</v>
      </c>
    </row>
    <row r="6" spans="1:28" ht="12" customHeight="1" x14ac:dyDescent="0.2">
      <c r="A6" s="78" t="s">
        <v>216</v>
      </c>
    </row>
    <row r="7" spans="1:28" ht="12" customHeight="1" x14ac:dyDescent="0.2">
      <c r="A7" s="79"/>
    </row>
    <row r="8" spans="1:28" x14ac:dyDescent="0.2">
      <c r="M8" s="70" t="s">
        <v>222</v>
      </c>
      <c r="Z8" s="53" t="s">
        <v>203</v>
      </c>
      <c r="AA8" s="67" t="s">
        <v>204</v>
      </c>
    </row>
    <row r="9" spans="1:28" x14ac:dyDescent="0.2">
      <c r="T9" t="s">
        <v>89</v>
      </c>
      <c r="U9" t="s">
        <v>88</v>
      </c>
      <c r="V9" t="s">
        <v>93</v>
      </c>
      <c r="W9" s="59" t="s">
        <v>90</v>
      </c>
      <c r="X9" t="s">
        <v>91</v>
      </c>
      <c r="Y9" t="s">
        <v>92</v>
      </c>
      <c r="AB9" s="66"/>
    </row>
    <row r="10" spans="1:28" x14ac:dyDescent="0.2">
      <c r="K10" s="65">
        <v>10</v>
      </c>
      <c r="L10" s="1" t="s">
        <v>30</v>
      </c>
      <c r="M10" s="2" t="s">
        <v>31</v>
      </c>
      <c r="N10" s="3" t="s">
        <v>30</v>
      </c>
      <c r="O10" s="4" t="s">
        <v>31</v>
      </c>
      <c r="P10" s="5" t="s">
        <v>32</v>
      </c>
      <c r="Q10" s="6" t="s">
        <v>33</v>
      </c>
      <c r="R10" s="7">
        <v>32</v>
      </c>
      <c r="S10" s="8"/>
      <c r="T10" s="24">
        <v>0.75390000000000001</v>
      </c>
      <c r="U10" s="24">
        <v>7.0300000000000001E-2</v>
      </c>
      <c r="V10" s="24">
        <v>1.7166000000000001</v>
      </c>
      <c r="W10" s="60">
        <v>0</v>
      </c>
      <c r="X10" s="24">
        <v>0</v>
      </c>
      <c r="Y10" s="24">
        <v>1.7283999999999999</v>
      </c>
      <c r="Z10" t="str">
        <f>M10</f>
        <v>Berlin</v>
      </c>
      <c r="AA10" s="57">
        <f>ROUND(Y10/V10-1,4)</f>
        <v>6.8999999999999999E-3</v>
      </c>
      <c r="AB10" s="66"/>
    </row>
    <row r="11" spans="1:28" x14ac:dyDescent="0.2">
      <c r="K11" s="65">
        <f>K10+1</f>
        <v>11</v>
      </c>
      <c r="L11" s="1" t="s">
        <v>34</v>
      </c>
      <c r="M11" s="2" t="s">
        <v>35</v>
      </c>
      <c r="N11" s="3" t="s">
        <v>34</v>
      </c>
      <c r="O11" s="4" t="s">
        <v>35</v>
      </c>
      <c r="P11" s="5" t="s">
        <v>36</v>
      </c>
      <c r="Q11" s="6" t="s">
        <v>33</v>
      </c>
      <c r="R11" s="7">
        <v>32</v>
      </c>
      <c r="S11" s="8"/>
      <c r="T11" s="24">
        <v>0.75170000000000003</v>
      </c>
      <c r="U11" s="24">
        <v>0</v>
      </c>
      <c r="V11" s="24">
        <v>1.6640999999999999</v>
      </c>
      <c r="W11" s="60">
        <v>0</v>
      </c>
      <c r="X11" s="24">
        <v>0</v>
      </c>
      <c r="Y11" s="24">
        <v>1.7283999999999999</v>
      </c>
      <c r="Z11" t="str">
        <f t="shared" ref="Z11:Z12" si="0">M11</f>
        <v>Calais</v>
      </c>
      <c r="AA11" s="57">
        <f t="shared" ref="AA11:AA14" si="1">ROUND(Y11/V11-1,4)</f>
        <v>3.8600000000000002E-2</v>
      </c>
      <c r="AB11" s="66"/>
    </row>
    <row r="12" spans="1:28" x14ac:dyDescent="0.2">
      <c r="K12" s="65">
        <f t="shared" ref="K12:K20" si="2">K11+1</f>
        <v>12</v>
      </c>
      <c r="L12" s="1" t="s">
        <v>37</v>
      </c>
      <c r="M12" s="2" t="s">
        <v>38</v>
      </c>
      <c r="N12" s="3" t="s">
        <v>37</v>
      </c>
      <c r="O12" s="4" t="s">
        <v>38</v>
      </c>
      <c r="P12" s="5" t="s">
        <v>39</v>
      </c>
      <c r="Q12" s="6" t="s">
        <v>33</v>
      </c>
      <c r="R12" s="7">
        <v>32</v>
      </c>
      <c r="S12" s="8"/>
      <c r="T12" s="24">
        <v>0.75129999999999997</v>
      </c>
      <c r="U12" s="24">
        <v>0.14940000000000001</v>
      </c>
      <c r="V12" s="24">
        <v>1.8058999999999998</v>
      </c>
      <c r="W12" s="60">
        <v>0</v>
      </c>
      <c r="X12" s="24">
        <v>0</v>
      </c>
      <c r="Y12" s="24">
        <v>1.7283999999999999</v>
      </c>
      <c r="Z12" t="str">
        <f t="shared" si="0"/>
        <v>East Montpelier</v>
      </c>
      <c r="AA12" s="57">
        <f t="shared" si="1"/>
        <v>-4.2900000000000001E-2</v>
      </c>
      <c r="AB12" s="66"/>
    </row>
    <row r="13" spans="1:28" x14ac:dyDescent="0.2">
      <c r="K13" s="65">
        <f t="shared" si="2"/>
        <v>13</v>
      </c>
      <c r="L13" s="1" t="s">
        <v>40</v>
      </c>
      <c r="M13" s="2" t="s">
        <v>41</v>
      </c>
      <c r="N13" s="3" t="s">
        <v>40</v>
      </c>
      <c r="O13" s="4" t="s">
        <v>41</v>
      </c>
      <c r="P13" s="5" t="s">
        <v>42</v>
      </c>
      <c r="Q13" s="6" t="s">
        <v>33</v>
      </c>
      <c r="R13" s="7">
        <v>32</v>
      </c>
      <c r="S13" s="8"/>
      <c r="T13" s="24">
        <v>0.91110000000000002</v>
      </c>
      <c r="U13" s="24">
        <v>8.8300000000000003E-2</v>
      </c>
      <c r="V13" s="24">
        <v>1.7237</v>
      </c>
      <c r="W13" s="60">
        <v>0</v>
      </c>
      <c r="X13" s="24">
        <v>0</v>
      </c>
      <c r="Y13" s="24">
        <v>1.7283999999999999</v>
      </c>
      <c r="Z13" t="str">
        <f t="shared" ref="Z13:Z14" si="3">M13</f>
        <v>Middlesex</v>
      </c>
      <c r="AA13" s="57">
        <f t="shared" si="1"/>
        <v>2.7000000000000001E-3</v>
      </c>
      <c r="AB13" s="66"/>
    </row>
    <row r="14" spans="1:28" x14ac:dyDescent="0.2">
      <c r="K14" s="65">
        <f t="shared" si="2"/>
        <v>14</v>
      </c>
      <c r="L14" s="1" t="s">
        <v>43</v>
      </c>
      <c r="M14" s="2" t="s">
        <v>44</v>
      </c>
      <c r="N14" s="3" t="s">
        <v>43</v>
      </c>
      <c r="O14" s="4" t="s">
        <v>44</v>
      </c>
      <c r="P14" s="5" t="s">
        <v>45</v>
      </c>
      <c r="Q14" s="6" t="s">
        <v>33</v>
      </c>
      <c r="R14" s="7">
        <v>32</v>
      </c>
      <c r="S14" s="8"/>
      <c r="T14" s="24">
        <v>0.8276</v>
      </c>
      <c r="U14" s="24">
        <v>0</v>
      </c>
      <c r="V14" s="24">
        <v>1.6595</v>
      </c>
      <c r="W14" s="60">
        <v>0</v>
      </c>
      <c r="X14" s="24">
        <v>0</v>
      </c>
      <c r="Y14" s="24">
        <v>1.7283999999999999</v>
      </c>
      <c r="Z14" t="str">
        <f t="shared" si="3"/>
        <v>Worcester</v>
      </c>
      <c r="AA14" s="57">
        <f t="shared" si="1"/>
        <v>4.1500000000000002E-2</v>
      </c>
      <c r="AB14" s="66"/>
    </row>
    <row r="15" spans="1:28" x14ac:dyDescent="0.2">
      <c r="K15" s="65">
        <f t="shared" si="2"/>
        <v>15</v>
      </c>
      <c r="L15" s="9" t="s">
        <v>30</v>
      </c>
      <c r="M15" s="10" t="s">
        <v>31</v>
      </c>
      <c r="N15" s="11" t="s">
        <v>46</v>
      </c>
      <c r="O15" s="12" t="s">
        <v>47</v>
      </c>
      <c r="P15" s="13" t="s">
        <v>48</v>
      </c>
      <c r="Q15" s="14" t="s">
        <v>33</v>
      </c>
      <c r="R15" s="15">
        <v>32</v>
      </c>
      <c r="S15" s="16"/>
      <c r="T15" s="24">
        <v>0.84909999999999997</v>
      </c>
      <c r="U15" s="24">
        <v>4.3299999999999998E-2</v>
      </c>
      <c r="V15" s="24">
        <v>0</v>
      </c>
      <c r="W15" s="60">
        <v>1.6093999999999999</v>
      </c>
      <c r="X15" s="24">
        <v>0.1191</v>
      </c>
      <c r="Y15" s="24">
        <v>0</v>
      </c>
    </row>
    <row r="16" spans="1:28" x14ac:dyDescent="0.2">
      <c r="K16" s="65">
        <f t="shared" si="2"/>
        <v>16</v>
      </c>
      <c r="L16" s="9" t="s">
        <v>34</v>
      </c>
      <c r="M16" s="10" t="s">
        <v>35</v>
      </c>
      <c r="N16" s="11" t="s">
        <v>46</v>
      </c>
      <c r="O16" s="12" t="s">
        <v>47</v>
      </c>
      <c r="P16" s="13" t="s">
        <v>49</v>
      </c>
      <c r="Q16" s="14" t="s">
        <v>33</v>
      </c>
      <c r="R16" s="15">
        <v>32</v>
      </c>
      <c r="S16" s="16"/>
      <c r="T16" s="24">
        <v>0.86809999999999998</v>
      </c>
      <c r="U16" s="24">
        <v>4.4299999999999999E-2</v>
      </c>
      <c r="V16" s="24">
        <v>0</v>
      </c>
      <c r="W16" s="60">
        <v>1.6093999999999999</v>
      </c>
      <c r="X16" s="24">
        <v>0.1191</v>
      </c>
      <c r="Y16" s="24">
        <v>0</v>
      </c>
    </row>
    <row r="17" spans="1:25" x14ac:dyDescent="0.2">
      <c r="K17" s="65">
        <f t="shared" si="2"/>
        <v>17</v>
      </c>
      <c r="L17" s="9" t="s">
        <v>37</v>
      </c>
      <c r="M17" s="10" t="s">
        <v>38</v>
      </c>
      <c r="N17" s="11" t="s">
        <v>46</v>
      </c>
      <c r="O17" s="12" t="s">
        <v>47</v>
      </c>
      <c r="P17" s="13" t="s">
        <v>50</v>
      </c>
      <c r="Q17" s="14" t="s">
        <v>33</v>
      </c>
      <c r="R17" s="15">
        <v>32</v>
      </c>
      <c r="S17" s="16"/>
      <c r="T17" s="24">
        <v>0.86129999999999995</v>
      </c>
      <c r="U17" s="24">
        <v>4.3900000000000002E-2</v>
      </c>
      <c r="V17" s="24">
        <v>0</v>
      </c>
      <c r="W17" s="60">
        <v>1.6093999999999999</v>
      </c>
      <c r="X17" s="24">
        <v>0.1191</v>
      </c>
      <c r="Y17" s="24">
        <v>0</v>
      </c>
    </row>
    <row r="18" spans="1:25" x14ac:dyDescent="0.2">
      <c r="K18" s="65">
        <f t="shared" si="2"/>
        <v>18</v>
      </c>
      <c r="L18" s="9" t="s">
        <v>40</v>
      </c>
      <c r="M18" s="10" t="s">
        <v>41</v>
      </c>
      <c r="N18" s="11" t="s">
        <v>46</v>
      </c>
      <c r="O18" s="12" t="s">
        <v>47</v>
      </c>
      <c r="P18" s="13" t="s">
        <v>51</v>
      </c>
      <c r="Q18" s="14" t="s">
        <v>33</v>
      </c>
      <c r="R18" s="15">
        <v>32</v>
      </c>
      <c r="S18" s="16"/>
      <c r="T18" s="24">
        <v>0.68910000000000005</v>
      </c>
      <c r="U18" s="24">
        <v>3.5099999999999999E-2</v>
      </c>
      <c r="V18" s="24">
        <v>0</v>
      </c>
      <c r="W18" s="60">
        <v>1.6093999999999999</v>
      </c>
      <c r="X18" s="24">
        <v>0.1191</v>
      </c>
      <c r="Y18" s="24">
        <v>0</v>
      </c>
    </row>
    <row r="19" spans="1:25" x14ac:dyDescent="0.2">
      <c r="K19" s="65">
        <f t="shared" si="2"/>
        <v>19</v>
      </c>
      <c r="L19" s="9" t="s">
        <v>43</v>
      </c>
      <c r="M19" s="10" t="s">
        <v>44</v>
      </c>
      <c r="N19" s="11" t="s">
        <v>46</v>
      </c>
      <c r="O19" s="12" t="s">
        <v>47</v>
      </c>
      <c r="P19" s="13" t="s">
        <v>52</v>
      </c>
      <c r="Q19" s="14" t="s">
        <v>33</v>
      </c>
      <c r="R19" s="15">
        <v>32</v>
      </c>
      <c r="S19" s="16"/>
      <c r="T19" s="24">
        <v>0.79149999999999998</v>
      </c>
      <c r="U19" s="24">
        <v>4.0399999999999998E-2</v>
      </c>
      <c r="V19" s="24">
        <v>0</v>
      </c>
      <c r="W19" s="60">
        <v>1.6093999999999999</v>
      </c>
      <c r="X19" s="24">
        <v>0.1191</v>
      </c>
      <c r="Y19" s="24">
        <v>0</v>
      </c>
    </row>
    <row r="20" spans="1:25" x14ac:dyDescent="0.2">
      <c r="K20" s="65">
        <f t="shared" si="2"/>
        <v>20</v>
      </c>
      <c r="L20" s="17" t="s">
        <v>46</v>
      </c>
      <c r="M20" s="18" t="s">
        <v>53</v>
      </c>
      <c r="N20" s="19" t="s">
        <v>46</v>
      </c>
      <c r="O20" s="20" t="s">
        <v>53</v>
      </c>
      <c r="P20" s="21" t="s">
        <v>54</v>
      </c>
      <c r="Q20" s="22" t="s">
        <v>33</v>
      </c>
      <c r="R20" s="23">
        <v>32</v>
      </c>
      <c r="S20" s="16"/>
      <c r="T20" s="24">
        <v>0</v>
      </c>
      <c r="U20" s="24">
        <v>0</v>
      </c>
      <c r="V20" s="24">
        <v>0</v>
      </c>
      <c r="W20" s="60">
        <v>0</v>
      </c>
      <c r="X20" s="24">
        <v>0</v>
      </c>
      <c r="Y20" s="24">
        <v>0</v>
      </c>
    </row>
    <row r="21" spans="1:25" x14ac:dyDescent="0.2">
      <c r="K21" s="65"/>
    </row>
    <row r="22" spans="1:25" x14ac:dyDescent="0.2">
      <c r="K22" s="65"/>
    </row>
    <row r="23" spans="1:25" x14ac:dyDescent="0.2">
      <c r="K23" s="65"/>
    </row>
    <row r="24" spans="1:25" x14ac:dyDescent="0.2">
      <c r="K24" s="65"/>
    </row>
    <row r="25" spans="1:25" x14ac:dyDescent="0.2">
      <c r="C25" s="52"/>
      <c r="F25" s="52"/>
      <c r="K25" s="65"/>
    </row>
    <row r="27" spans="1:25" x14ac:dyDescent="0.2">
      <c r="A27" s="52"/>
      <c r="B27" s="52"/>
      <c r="C27" s="52"/>
      <c r="D27" s="52"/>
      <c r="E27" s="52"/>
    </row>
    <row r="28" spans="1:25" x14ac:dyDescent="0.2">
      <c r="A28" s="52" t="s">
        <v>217</v>
      </c>
      <c r="B28" s="52" t="s">
        <v>218</v>
      </c>
      <c r="C28" s="52" t="s">
        <v>219</v>
      </c>
      <c r="D28" s="52" t="s">
        <v>205</v>
      </c>
      <c r="E28" s="52" t="s">
        <v>220</v>
      </c>
    </row>
    <row r="29" spans="1:25" x14ac:dyDescent="0.2">
      <c r="A29" s="80" t="str">
        <f>M10</f>
        <v>Berlin</v>
      </c>
      <c r="B29" s="50">
        <f>V10</f>
        <v>1.7166000000000001</v>
      </c>
      <c r="C29" s="50">
        <f>Y10</f>
        <v>1.7283999999999999</v>
      </c>
      <c r="D29" s="50">
        <f>C29-B29</f>
        <v>1.1799999999999811E-2</v>
      </c>
      <c r="E29" s="95">
        <f>ROUND(C29/B29-1,4)</f>
        <v>6.8999999999999999E-3</v>
      </c>
    </row>
    <row r="30" spans="1:25" x14ac:dyDescent="0.2">
      <c r="A30" s="80" t="str">
        <f>M11</f>
        <v>Calais</v>
      </c>
      <c r="B30" s="50">
        <f t="shared" ref="B30:B33" si="4">V11</f>
        <v>1.6640999999999999</v>
      </c>
      <c r="C30" s="50">
        <f t="shared" ref="C30:C33" si="5">Y11</f>
        <v>1.7283999999999999</v>
      </c>
      <c r="D30" s="50">
        <f t="shared" ref="D30:D33" si="6">C30-B30</f>
        <v>6.4300000000000024E-2</v>
      </c>
      <c r="E30" s="95">
        <f t="shared" ref="E30:E33" si="7">ROUND(C30/B30-1,4)</f>
        <v>3.8600000000000002E-2</v>
      </c>
    </row>
    <row r="31" spans="1:25" x14ac:dyDescent="0.2">
      <c r="A31" s="80" t="str">
        <f>M12</f>
        <v>East Montpelier</v>
      </c>
      <c r="B31" s="50">
        <f t="shared" si="4"/>
        <v>1.8058999999999998</v>
      </c>
      <c r="C31" s="50">
        <f t="shared" si="5"/>
        <v>1.7283999999999999</v>
      </c>
      <c r="D31" s="50">
        <f t="shared" si="6"/>
        <v>-7.7499999999999902E-2</v>
      </c>
      <c r="E31" s="95">
        <f t="shared" si="7"/>
        <v>-4.2900000000000001E-2</v>
      </c>
    </row>
    <row r="32" spans="1:25" x14ac:dyDescent="0.2">
      <c r="A32" s="80" t="str">
        <f>M13</f>
        <v>Middlesex</v>
      </c>
      <c r="B32" s="50">
        <f t="shared" si="4"/>
        <v>1.7237</v>
      </c>
      <c r="C32" s="50">
        <f t="shared" si="5"/>
        <v>1.7283999999999999</v>
      </c>
      <c r="D32" s="50">
        <f t="shared" si="6"/>
        <v>4.6999999999999265E-3</v>
      </c>
      <c r="E32" s="95">
        <f t="shared" si="7"/>
        <v>2.7000000000000001E-3</v>
      </c>
    </row>
    <row r="33" spans="1:9" x14ac:dyDescent="0.2">
      <c r="A33" s="80" t="str">
        <f>M14</f>
        <v>Worcester</v>
      </c>
      <c r="B33" s="50">
        <f t="shared" si="4"/>
        <v>1.6595</v>
      </c>
      <c r="C33" s="50">
        <f t="shared" si="5"/>
        <v>1.7283999999999999</v>
      </c>
      <c r="D33" s="50">
        <f t="shared" si="6"/>
        <v>6.8899999999999961E-2</v>
      </c>
      <c r="E33" s="95">
        <f t="shared" si="7"/>
        <v>4.1500000000000002E-2</v>
      </c>
    </row>
    <row r="36" spans="1:9" x14ac:dyDescent="0.2">
      <c r="C36" s="52" t="s">
        <v>214</v>
      </c>
      <c r="D36" s="53"/>
      <c r="E36" s="54"/>
      <c r="F36" s="52" t="s">
        <v>215</v>
      </c>
    </row>
    <row r="37" spans="1:9" x14ac:dyDescent="0.2">
      <c r="B37" s="81" t="s">
        <v>199</v>
      </c>
      <c r="C37" s="81" t="s">
        <v>200</v>
      </c>
      <c r="D37" s="82" t="s">
        <v>201</v>
      </c>
      <c r="E37" s="77" t="s">
        <v>199</v>
      </c>
      <c r="F37" s="81" t="s">
        <v>200</v>
      </c>
      <c r="G37" s="81" t="s">
        <v>201</v>
      </c>
      <c r="H37" s="83"/>
      <c r="I37" s="77" t="s">
        <v>205</v>
      </c>
    </row>
    <row r="38" spans="1:9" x14ac:dyDescent="0.2">
      <c r="A38" t="str">
        <f>M10&amp;" SD"</f>
        <v>Berlin SD</v>
      </c>
      <c r="B38" s="50">
        <f>T10</f>
        <v>0.75390000000000001</v>
      </c>
      <c r="C38" s="50">
        <f>U10</f>
        <v>7.0300000000000001E-2</v>
      </c>
      <c r="D38" s="86">
        <f>B38+C38</f>
        <v>0.82420000000000004</v>
      </c>
      <c r="E38" s="55">
        <f>W10</f>
        <v>0</v>
      </c>
      <c r="F38" s="50">
        <f>X10</f>
        <v>0</v>
      </c>
      <c r="G38" s="86">
        <f>E38+F38</f>
        <v>0</v>
      </c>
      <c r="H38" s="24"/>
      <c r="I38" s="92">
        <f>G40-D40</f>
        <v>1.1799999999999811E-2</v>
      </c>
    </row>
    <row r="39" spans="1:9" ht="15" x14ac:dyDescent="0.35">
      <c r="A39" t="str">
        <f>$M$20</f>
        <v>U-32 UHSD</v>
      </c>
      <c r="B39" s="51">
        <f>T15</f>
        <v>0.84909999999999997</v>
      </c>
      <c r="C39" s="51">
        <f>U15</f>
        <v>4.3299999999999998E-2</v>
      </c>
      <c r="D39" s="87">
        <f>B39+C39</f>
        <v>0.89239999999999997</v>
      </c>
      <c r="E39" s="56">
        <f>W15</f>
        <v>1.6093999999999999</v>
      </c>
      <c r="F39" s="51">
        <f>X15</f>
        <v>0.1191</v>
      </c>
      <c r="G39" s="87">
        <f>E39+F39</f>
        <v>1.7284999999999999</v>
      </c>
      <c r="H39" s="24"/>
      <c r="I39" s="96">
        <f>ROUND(G40/D40-1,4)</f>
        <v>6.8999999999999999E-3</v>
      </c>
    </row>
    <row r="40" spans="1:9" x14ac:dyDescent="0.2">
      <c r="A40" s="58" t="s">
        <v>221</v>
      </c>
      <c r="B40" s="50">
        <f>B38+B39</f>
        <v>1.603</v>
      </c>
      <c r="C40" s="50">
        <f>C38+C39</f>
        <v>0.11360000000000001</v>
      </c>
      <c r="D40" s="86">
        <f>V10</f>
        <v>1.7166000000000001</v>
      </c>
      <c r="E40" s="55">
        <f>E38+E39</f>
        <v>1.6093999999999999</v>
      </c>
      <c r="F40" s="50">
        <f>F38+F39</f>
        <v>0.1191</v>
      </c>
      <c r="G40" s="88">
        <f>Y10</f>
        <v>1.7283999999999999</v>
      </c>
      <c r="H40" s="24"/>
    </row>
    <row r="41" spans="1:9" x14ac:dyDescent="0.2">
      <c r="B41" s="50"/>
      <c r="C41" s="50"/>
      <c r="D41" s="50"/>
      <c r="E41" s="50"/>
      <c r="F41" s="50"/>
      <c r="G41" s="50"/>
      <c r="H41" s="24"/>
    </row>
    <row r="42" spans="1:9" x14ac:dyDescent="0.2">
      <c r="B42" s="89" t="s">
        <v>199</v>
      </c>
      <c r="C42" s="89" t="s">
        <v>200</v>
      </c>
      <c r="D42" s="89" t="s">
        <v>201</v>
      </c>
      <c r="E42" s="90" t="s">
        <v>199</v>
      </c>
      <c r="F42" s="89" t="s">
        <v>200</v>
      </c>
      <c r="G42" s="89" t="s">
        <v>201</v>
      </c>
      <c r="H42" s="85"/>
      <c r="I42" s="77" t="s">
        <v>205</v>
      </c>
    </row>
    <row r="43" spans="1:9" x14ac:dyDescent="0.2">
      <c r="A43" t="str">
        <f>M11&amp;" SD"</f>
        <v>Calais SD</v>
      </c>
      <c r="B43" s="50">
        <f t="shared" ref="B43:F43" si="8">T11</f>
        <v>0.75170000000000003</v>
      </c>
      <c r="C43" s="50">
        <f t="shared" si="8"/>
        <v>0</v>
      </c>
      <c r="D43" s="91">
        <f>B43+C43</f>
        <v>0.75170000000000003</v>
      </c>
      <c r="E43" s="55">
        <f t="shared" si="8"/>
        <v>0</v>
      </c>
      <c r="F43" s="50">
        <f t="shared" si="8"/>
        <v>0</v>
      </c>
      <c r="G43" s="91">
        <f>E43+F43</f>
        <v>0</v>
      </c>
      <c r="H43" s="24"/>
      <c r="I43" s="55">
        <f>G45-D45</f>
        <v>6.4300000000000024E-2</v>
      </c>
    </row>
    <row r="44" spans="1:9" ht="15" x14ac:dyDescent="0.35">
      <c r="A44" t="str">
        <f>$M$20</f>
        <v>U-32 UHSD</v>
      </c>
      <c r="B44" s="51">
        <f>T16</f>
        <v>0.86809999999999998</v>
      </c>
      <c r="C44" s="51">
        <f>U16</f>
        <v>4.4299999999999999E-2</v>
      </c>
      <c r="D44" s="87">
        <f>B44+C44</f>
        <v>0.91239999999999999</v>
      </c>
      <c r="E44" s="56">
        <f>W16</f>
        <v>1.6093999999999999</v>
      </c>
      <c r="F44" s="51">
        <f>X16</f>
        <v>0.1191</v>
      </c>
      <c r="G44" s="87">
        <f>E44+F44</f>
        <v>1.7284999999999999</v>
      </c>
      <c r="H44" s="24"/>
      <c r="I44" s="96">
        <f>ROUND(G45/D45-1,4)</f>
        <v>3.8600000000000002E-2</v>
      </c>
    </row>
    <row r="45" spans="1:9" x14ac:dyDescent="0.2">
      <c r="A45" s="58" t="s">
        <v>221</v>
      </c>
      <c r="B45" s="50">
        <f>B43+B44</f>
        <v>1.6198000000000001</v>
      </c>
      <c r="C45" s="50">
        <f>C43+C44</f>
        <v>4.4299999999999999E-2</v>
      </c>
      <c r="D45" s="88">
        <f>V11</f>
        <v>1.6640999999999999</v>
      </c>
      <c r="E45" s="55">
        <f>E43+E44</f>
        <v>1.6093999999999999</v>
      </c>
      <c r="F45" s="50">
        <f>F43+F44</f>
        <v>0.1191</v>
      </c>
      <c r="G45" s="88">
        <f>Y11</f>
        <v>1.7283999999999999</v>
      </c>
      <c r="H45" s="24"/>
    </row>
    <row r="46" spans="1:9" x14ac:dyDescent="0.2">
      <c r="B46" s="50"/>
      <c r="C46" s="50"/>
      <c r="D46" s="50"/>
      <c r="E46" s="50"/>
      <c r="F46" s="50"/>
      <c r="G46" s="50"/>
      <c r="H46" s="24"/>
    </row>
    <row r="47" spans="1:9" x14ac:dyDescent="0.2">
      <c r="B47" s="89" t="s">
        <v>199</v>
      </c>
      <c r="C47" s="89" t="s">
        <v>200</v>
      </c>
      <c r="D47" s="89" t="s">
        <v>201</v>
      </c>
      <c r="E47" s="90" t="s">
        <v>199</v>
      </c>
      <c r="F47" s="89" t="s">
        <v>200</v>
      </c>
      <c r="G47" s="89" t="s">
        <v>201</v>
      </c>
      <c r="H47" s="85"/>
      <c r="I47" s="77" t="s">
        <v>205</v>
      </c>
    </row>
    <row r="48" spans="1:9" x14ac:dyDescent="0.2">
      <c r="A48" t="str">
        <f>M12&amp;" SD"</f>
        <v>East Montpelier SD</v>
      </c>
      <c r="B48" s="50">
        <f t="shared" ref="B48:F48" si="9">T12</f>
        <v>0.75129999999999997</v>
      </c>
      <c r="C48" s="50">
        <f t="shared" si="9"/>
        <v>0.14940000000000001</v>
      </c>
      <c r="D48" s="86">
        <f>B48+C48</f>
        <v>0.90069999999999995</v>
      </c>
      <c r="E48" s="55">
        <f t="shared" si="9"/>
        <v>0</v>
      </c>
      <c r="F48" s="50">
        <f t="shared" si="9"/>
        <v>0</v>
      </c>
      <c r="G48" s="86">
        <f>E48+F48</f>
        <v>0</v>
      </c>
      <c r="H48" s="24"/>
      <c r="I48" s="55">
        <f>G50-D50</f>
        <v>-7.7499999999999902E-2</v>
      </c>
    </row>
    <row r="49" spans="1:9" ht="15" x14ac:dyDescent="0.35">
      <c r="A49" t="str">
        <f>$M$20</f>
        <v>U-32 UHSD</v>
      </c>
      <c r="B49" s="51">
        <f>T17</f>
        <v>0.86129999999999995</v>
      </c>
      <c r="C49" s="51">
        <f>U17</f>
        <v>4.3900000000000002E-2</v>
      </c>
      <c r="D49" s="87">
        <f>B49+C49</f>
        <v>0.9052</v>
      </c>
      <c r="E49" s="56">
        <f>W17</f>
        <v>1.6093999999999999</v>
      </c>
      <c r="F49" s="51">
        <f>X17</f>
        <v>0.1191</v>
      </c>
      <c r="G49" s="87">
        <f>E49+F49</f>
        <v>1.7284999999999999</v>
      </c>
      <c r="H49" s="24"/>
      <c r="I49" s="96">
        <f>ROUND(G50/D50-1,4)</f>
        <v>-4.2900000000000001E-2</v>
      </c>
    </row>
    <row r="50" spans="1:9" x14ac:dyDescent="0.2">
      <c r="A50" s="58" t="s">
        <v>221</v>
      </c>
      <c r="B50" s="50">
        <f>B48+B49</f>
        <v>1.6126</v>
      </c>
      <c r="C50" s="50">
        <f>C48+C49</f>
        <v>0.1933</v>
      </c>
      <c r="D50" s="88">
        <f>V12</f>
        <v>1.8058999999999998</v>
      </c>
      <c r="E50" s="55">
        <f>E48+E49</f>
        <v>1.6093999999999999</v>
      </c>
      <c r="F50" s="50">
        <f>F48+F49</f>
        <v>0.1191</v>
      </c>
      <c r="G50" s="88">
        <f>Y12</f>
        <v>1.7283999999999999</v>
      </c>
      <c r="H50" s="24"/>
    </row>
    <row r="51" spans="1:9" x14ac:dyDescent="0.2">
      <c r="B51" s="50"/>
      <c r="C51" s="50"/>
      <c r="D51" s="50"/>
      <c r="E51" s="50"/>
      <c r="F51" s="50"/>
      <c r="G51" s="50"/>
      <c r="H51" s="24"/>
    </row>
    <row r="52" spans="1:9" x14ac:dyDescent="0.2">
      <c r="B52" s="89" t="s">
        <v>199</v>
      </c>
      <c r="C52" s="89" t="s">
        <v>200</v>
      </c>
      <c r="D52" s="89" t="s">
        <v>201</v>
      </c>
      <c r="E52" s="90" t="s">
        <v>199</v>
      </c>
      <c r="F52" s="89" t="s">
        <v>200</v>
      </c>
      <c r="G52" s="89" t="s">
        <v>201</v>
      </c>
      <c r="H52" s="85"/>
      <c r="I52" s="77" t="s">
        <v>205</v>
      </c>
    </row>
    <row r="53" spans="1:9" x14ac:dyDescent="0.2">
      <c r="A53" t="str">
        <f>M13&amp;" SD"</f>
        <v>Middlesex SD</v>
      </c>
      <c r="B53" s="50">
        <f t="shared" ref="B53:F53" si="10">T13</f>
        <v>0.91110000000000002</v>
      </c>
      <c r="C53" s="50">
        <f t="shared" si="10"/>
        <v>8.8300000000000003E-2</v>
      </c>
      <c r="D53" s="86">
        <f>B53+C53</f>
        <v>0.99940000000000007</v>
      </c>
      <c r="E53" s="55">
        <f t="shared" si="10"/>
        <v>0</v>
      </c>
      <c r="F53" s="50">
        <f t="shared" si="10"/>
        <v>0</v>
      </c>
      <c r="G53" s="86">
        <f>E53+F53</f>
        <v>0</v>
      </c>
      <c r="H53" s="24"/>
      <c r="I53" s="55">
        <f>G55-D55</f>
        <v>4.6999999999999265E-3</v>
      </c>
    </row>
    <row r="54" spans="1:9" ht="15" x14ac:dyDescent="0.35">
      <c r="A54" t="str">
        <f>$M$20</f>
        <v>U-32 UHSD</v>
      </c>
      <c r="B54" s="51">
        <f>T18</f>
        <v>0.68910000000000005</v>
      </c>
      <c r="C54" s="51">
        <f>U18</f>
        <v>3.5099999999999999E-2</v>
      </c>
      <c r="D54" s="87">
        <f>B54+C54</f>
        <v>0.72420000000000007</v>
      </c>
      <c r="E54" s="56">
        <f>W18</f>
        <v>1.6093999999999999</v>
      </c>
      <c r="F54" s="51">
        <f>X18</f>
        <v>0.1191</v>
      </c>
      <c r="G54" s="87">
        <f>E54+F54</f>
        <v>1.7284999999999999</v>
      </c>
      <c r="H54" s="24"/>
      <c r="I54" s="96">
        <f>ROUND(G55/D55-1,4)</f>
        <v>2.7000000000000001E-3</v>
      </c>
    </row>
    <row r="55" spans="1:9" x14ac:dyDescent="0.2">
      <c r="A55" s="58" t="s">
        <v>221</v>
      </c>
      <c r="B55" s="50">
        <f>B53+B54</f>
        <v>1.6002000000000001</v>
      </c>
      <c r="C55" s="50">
        <f>C53+C54</f>
        <v>0.12340000000000001</v>
      </c>
      <c r="D55" s="88">
        <f>V13</f>
        <v>1.7237</v>
      </c>
      <c r="E55" s="55">
        <f>E53+E54</f>
        <v>1.6093999999999999</v>
      </c>
      <c r="F55" s="50">
        <f>F53+F54</f>
        <v>0.1191</v>
      </c>
      <c r="G55" s="88">
        <f>Y13</f>
        <v>1.7283999999999999</v>
      </c>
      <c r="H55" s="24"/>
    </row>
    <row r="56" spans="1:9" x14ac:dyDescent="0.2">
      <c r="B56" s="50"/>
      <c r="C56" s="50"/>
      <c r="D56" s="50"/>
      <c r="E56" s="50"/>
      <c r="F56" s="50"/>
      <c r="G56" s="50"/>
      <c r="H56" s="24"/>
    </row>
    <row r="57" spans="1:9" x14ac:dyDescent="0.2">
      <c r="B57" s="89" t="s">
        <v>199</v>
      </c>
      <c r="C57" s="89" t="s">
        <v>200</v>
      </c>
      <c r="D57" s="89" t="s">
        <v>201</v>
      </c>
      <c r="E57" s="90" t="s">
        <v>199</v>
      </c>
      <c r="F57" s="89" t="s">
        <v>200</v>
      </c>
      <c r="G57" s="89" t="s">
        <v>201</v>
      </c>
      <c r="H57" s="85"/>
      <c r="I57" s="77" t="s">
        <v>205</v>
      </c>
    </row>
    <row r="58" spans="1:9" x14ac:dyDescent="0.2">
      <c r="A58" t="str">
        <f>M14&amp;" SD"</f>
        <v>Worcester SD</v>
      </c>
      <c r="B58" s="50">
        <f t="shared" ref="B58:F58" si="11">T14</f>
        <v>0.8276</v>
      </c>
      <c r="C58" s="50">
        <f t="shared" si="11"/>
        <v>0</v>
      </c>
      <c r="D58" s="86">
        <f>B58+C58</f>
        <v>0.8276</v>
      </c>
      <c r="E58" s="55">
        <f t="shared" si="11"/>
        <v>0</v>
      </c>
      <c r="F58" s="50">
        <f t="shared" si="11"/>
        <v>0</v>
      </c>
      <c r="G58" s="86">
        <f>E58+F58</f>
        <v>0</v>
      </c>
      <c r="H58" s="24"/>
      <c r="I58" s="55">
        <f>G60-D60</f>
        <v>6.8899999999999961E-2</v>
      </c>
    </row>
    <row r="59" spans="1:9" ht="15" x14ac:dyDescent="0.35">
      <c r="A59" t="str">
        <f>$M$20</f>
        <v>U-32 UHSD</v>
      </c>
      <c r="B59" s="51">
        <f>T19</f>
        <v>0.79149999999999998</v>
      </c>
      <c r="C59" s="51">
        <f>U19</f>
        <v>4.0399999999999998E-2</v>
      </c>
      <c r="D59" s="87">
        <f>B59+C59</f>
        <v>0.83189999999999997</v>
      </c>
      <c r="E59" s="56">
        <f>W19</f>
        <v>1.6093999999999999</v>
      </c>
      <c r="F59" s="51">
        <f>X19</f>
        <v>0.1191</v>
      </c>
      <c r="G59" s="87">
        <f>E59+F59</f>
        <v>1.7284999999999999</v>
      </c>
      <c r="H59" s="24"/>
      <c r="I59" s="96">
        <f>ROUND(G60/D60-1,4)</f>
        <v>4.1500000000000002E-2</v>
      </c>
    </row>
    <row r="60" spans="1:9" x14ac:dyDescent="0.2">
      <c r="A60" s="58" t="s">
        <v>221</v>
      </c>
      <c r="B60" s="50">
        <f>B58+B59</f>
        <v>1.6191</v>
      </c>
      <c r="C60" s="50">
        <f>C58+C59</f>
        <v>4.0399999999999998E-2</v>
      </c>
      <c r="D60" s="88">
        <f>V14</f>
        <v>1.6595</v>
      </c>
      <c r="E60" s="55">
        <f>E58+E59</f>
        <v>1.6093999999999999</v>
      </c>
      <c r="F60" s="50">
        <f>F58+F59</f>
        <v>0.1191</v>
      </c>
      <c r="G60" s="88">
        <f>Y14</f>
        <v>1.7283999999999999</v>
      </c>
      <c r="H60" s="24"/>
    </row>
    <row r="61" spans="1:9" x14ac:dyDescent="0.2">
      <c r="B61" s="24"/>
      <c r="C61" s="24"/>
      <c r="D61" s="24"/>
      <c r="E61" s="24"/>
      <c r="F61" s="24"/>
      <c r="G61" s="24"/>
      <c r="H61" s="24"/>
    </row>
    <row r="62" spans="1:9" x14ac:dyDescent="0.2">
      <c r="B62" s="24"/>
      <c r="C62" s="24"/>
      <c r="D62" s="24"/>
      <c r="E62" s="24"/>
      <c r="F62" s="24"/>
      <c r="G62" s="24"/>
      <c r="H62" s="24"/>
    </row>
    <row r="63" spans="1:9" x14ac:dyDescent="0.2">
      <c r="B63" s="24"/>
      <c r="C63" s="24"/>
      <c r="D63" s="24"/>
      <c r="E63" s="24"/>
      <c r="F63" s="24"/>
      <c r="G63" s="24"/>
      <c r="H63" s="24"/>
    </row>
    <row r="64" spans="1:9" x14ac:dyDescent="0.2">
      <c r="B64" s="24"/>
      <c r="C64" s="24"/>
      <c r="D64" s="24"/>
      <c r="E64" s="24"/>
      <c r="F64" s="24"/>
      <c r="G64" s="24"/>
      <c r="H64" s="24"/>
    </row>
    <row r="65" spans="2:8" x14ac:dyDescent="0.2">
      <c r="B65" s="24"/>
      <c r="C65" s="24"/>
      <c r="D65" s="24"/>
      <c r="E65" s="24"/>
      <c r="F65" s="24"/>
      <c r="G65" s="24"/>
      <c r="H65" s="24"/>
    </row>
    <row r="66" spans="2:8" x14ac:dyDescent="0.2">
      <c r="B66" s="24"/>
      <c r="C66" s="24"/>
      <c r="D66" s="24"/>
      <c r="E66" s="24"/>
      <c r="F66" s="24"/>
      <c r="G66" s="24"/>
      <c r="H66" s="24"/>
    </row>
    <row r="67" spans="2:8" x14ac:dyDescent="0.2">
      <c r="B67" s="24"/>
      <c r="C67" s="24"/>
      <c r="D67" s="24"/>
      <c r="E67" s="24"/>
      <c r="F67" s="24"/>
      <c r="G67" s="24"/>
      <c r="H67" s="24"/>
    </row>
    <row r="68" spans="2:8" x14ac:dyDescent="0.2">
      <c r="B68" s="24"/>
      <c r="C68" s="24"/>
      <c r="D68" s="24"/>
      <c r="E68" s="24"/>
      <c r="F68" s="24"/>
      <c r="G68" s="24"/>
      <c r="H68" s="24"/>
    </row>
    <row r="69" spans="2:8" x14ac:dyDescent="0.2">
      <c r="B69" s="24"/>
      <c r="C69" s="24"/>
      <c r="D69" s="24"/>
      <c r="E69" s="24"/>
      <c r="F69" s="24"/>
      <c r="G69" s="24"/>
      <c r="H69" s="24"/>
    </row>
    <row r="70" spans="2:8" x14ac:dyDescent="0.2">
      <c r="B70" s="24"/>
      <c r="C70" s="24"/>
      <c r="D70" s="24"/>
      <c r="E70" s="24"/>
      <c r="F70" s="24"/>
      <c r="G70" s="24"/>
      <c r="H70" s="24"/>
    </row>
    <row r="71" spans="2:8" x14ac:dyDescent="0.2">
      <c r="B71" s="24"/>
      <c r="C71" s="24"/>
      <c r="D71" s="24"/>
      <c r="E71" s="24"/>
      <c r="F71" s="24"/>
      <c r="G71" s="24"/>
      <c r="H71" s="24"/>
    </row>
    <row r="72" spans="2:8" x14ac:dyDescent="0.2">
      <c r="B72" s="24"/>
      <c r="C72" s="24"/>
      <c r="D72" s="24"/>
      <c r="E72" s="24"/>
      <c r="F72" s="24"/>
      <c r="G72" s="24"/>
      <c r="H72" s="24"/>
    </row>
    <row r="73" spans="2:8" x14ac:dyDescent="0.2">
      <c r="B73" s="24"/>
      <c r="C73" s="24"/>
      <c r="D73" s="24"/>
      <c r="E73" s="24"/>
      <c r="F73" s="24"/>
      <c r="G73" s="24"/>
      <c r="H73" s="24"/>
    </row>
    <row r="74" spans="2:8" x14ac:dyDescent="0.2">
      <c r="B74" s="24"/>
      <c r="C74" s="24"/>
      <c r="D74" s="24"/>
      <c r="E74" s="24"/>
      <c r="F74" s="24"/>
      <c r="G74" s="24"/>
      <c r="H74" s="24"/>
    </row>
    <row r="75" spans="2:8" x14ac:dyDescent="0.2">
      <c r="B75" s="24"/>
      <c r="C75" s="24"/>
      <c r="D75" s="24"/>
      <c r="E75" s="24"/>
      <c r="F75" s="24"/>
      <c r="G75" s="24"/>
      <c r="H75" s="24"/>
    </row>
    <row r="76" spans="2:8" x14ac:dyDescent="0.2">
      <c r="B76" s="24"/>
      <c r="C76" s="24"/>
      <c r="D76" s="24"/>
      <c r="E76" s="24"/>
      <c r="F76" s="24"/>
      <c r="G76" s="24"/>
      <c r="H76" s="24"/>
    </row>
    <row r="77" spans="2:8" x14ac:dyDescent="0.2">
      <c r="B77" s="24"/>
      <c r="C77" s="24"/>
      <c r="D77" s="24"/>
      <c r="E77" s="24"/>
      <c r="F77" s="24"/>
      <c r="G77" s="24"/>
      <c r="H77" s="24"/>
    </row>
    <row r="78" spans="2:8" x14ac:dyDescent="0.2">
      <c r="B78" s="24"/>
      <c r="C78" s="24"/>
      <c r="D78" s="24"/>
      <c r="E78" s="24"/>
      <c r="F78" s="24"/>
      <c r="G78" s="24"/>
      <c r="H78" s="24"/>
    </row>
    <row r="79" spans="2:8" x14ac:dyDescent="0.2">
      <c r="B79" s="24"/>
      <c r="C79" s="24"/>
      <c r="D79" s="24"/>
      <c r="E79" s="24"/>
      <c r="F79" s="24"/>
      <c r="G79" s="24"/>
      <c r="H79" s="24"/>
    </row>
    <row r="80" spans="2:8" x14ac:dyDescent="0.2">
      <c r="B80" s="24"/>
      <c r="C80" s="24"/>
      <c r="D80" s="24"/>
      <c r="E80" s="24"/>
      <c r="F80" s="24"/>
      <c r="G80" s="24"/>
      <c r="H80" s="24"/>
    </row>
    <row r="81" spans="2:8" x14ac:dyDescent="0.2">
      <c r="B81" s="24"/>
      <c r="C81" s="24"/>
      <c r="D81" s="24"/>
      <c r="E81" s="24"/>
      <c r="F81" s="24"/>
      <c r="G81" s="24"/>
      <c r="H81" s="24"/>
    </row>
  </sheetData>
  <pageMargins left="0.7" right="0.7" top="0.75" bottom="0.75" header="0.3" footer="0.3"/>
  <pageSetup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6600"/>
  </sheetPr>
  <dimension ref="A2:N40"/>
  <sheetViews>
    <sheetView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D1" sqref="D1"/>
    </sheetView>
  </sheetViews>
  <sheetFormatPr defaultRowHeight="12.75" x14ac:dyDescent="0.2"/>
  <cols>
    <col min="1" max="1" width="5.28515625" bestFit="1" customWidth="1"/>
    <col min="2" max="2" width="21.7109375" bestFit="1" customWidth="1"/>
    <col min="3" max="3" width="5.7109375" bestFit="1" customWidth="1"/>
    <col min="4" max="4" width="21.140625" bestFit="1" customWidth="1"/>
    <col min="5" max="5" width="8.140625" bestFit="1" customWidth="1"/>
    <col min="6" max="6" width="10.28515625" bestFit="1" customWidth="1"/>
    <col min="7" max="7" width="4.28515625" customWidth="1"/>
    <col min="8" max="8" width="1.85546875" customWidth="1"/>
  </cols>
  <sheetData>
    <row r="2" spans="1:14" x14ac:dyDescent="0.2">
      <c r="I2" t="s">
        <v>89</v>
      </c>
      <c r="J2" t="s">
        <v>88</v>
      </c>
      <c r="K2" t="s">
        <v>93</v>
      </c>
      <c r="L2" s="59" t="s">
        <v>90</v>
      </c>
      <c r="M2" t="s">
        <v>91</v>
      </c>
      <c r="N2" t="s">
        <v>92</v>
      </c>
    </row>
    <row r="3" spans="1:14" x14ac:dyDescent="0.2">
      <c r="A3" s="27" t="s">
        <v>99</v>
      </c>
      <c r="B3" s="28" t="s">
        <v>100</v>
      </c>
      <c r="C3" s="3" t="s">
        <v>99</v>
      </c>
      <c r="D3" s="4" t="s">
        <v>100</v>
      </c>
      <c r="E3" s="5" t="s">
        <v>101</v>
      </c>
      <c r="F3" s="6" t="s">
        <v>98</v>
      </c>
      <c r="G3" s="7">
        <v>9</v>
      </c>
      <c r="H3" s="8"/>
      <c r="I3" s="35">
        <v>1.5985</v>
      </c>
      <c r="J3" s="35">
        <v>0</v>
      </c>
      <c r="K3" s="35">
        <v>1.5985</v>
      </c>
      <c r="L3" s="61">
        <v>1.6446000000000001</v>
      </c>
      <c r="M3" s="35">
        <v>3.0000000000000001E-3</v>
      </c>
      <c r="N3" s="35">
        <v>1.6475</v>
      </c>
    </row>
    <row r="4" spans="1:14" x14ac:dyDescent="0.2">
      <c r="A4" s="31" t="s">
        <v>102</v>
      </c>
      <c r="B4" s="32" t="s">
        <v>103</v>
      </c>
      <c r="C4" s="3" t="s">
        <v>102</v>
      </c>
      <c r="D4" s="4" t="s">
        <v>103</v>
      </c>
      <c r="E4" s="5" t="s">
        <v>104</v>
      </c>
      <c r="F4" s="6" t="s">
        <v>1</v>
      </c>
      <c r="G4" s="7">
        <v>20</v>
      </c>
      <c r="H4" s="8">
        <v>1</v>
      </c>
      <c r="I4" s="33">
        <v>1.4117999999999999</v>
      </c>
      <c r="J4" s="33">
        <v>4.1200000000000001E-2</v>
      </c>
      <c r="K4" s="33">
        <v>1.4117999999999999</v>
      </c>
      <c r="L4" s="63">
        <v>1.4117999999999999</v>
      </c>
      <c r="M4" s="33">
        <v>4.1000000000000002E-2</v>
      </c>
      <c r="N4" s="33">
        <v>1.4117999999999999</v>
      </c>
    </row>
    <row r="5" spans="1:14" x14ac:dyDescent="0.2">
      <c r="A5" s="31" t="s">
        <v>105</v>
      </c>
      <c r="B5" s="32" t="s">
        <v>106</v>
      </c>
      <c r="C5" s="3" t="s">
        <v>105</v>
      </c>
      <c r="D5" s="4" t="s">
        <v>106</v>
      </c>
      <c r="E5" s="5" t="s">
        <v>107</v>
      </c>
      <c r="F5" s="6" t="s">
        <v>1</v>
      </c>
      <c r="G5" s="7">
        <v>20</v>
      </c>
      <c r="H5" s="8">
        <v>1</v>
      </c>
      <c r="I5" s="33">
        <v>1.3568</v>
      </c>
      <c r="J5" s="33">
        <v>9.11E-2</v>
      </c>
      <c r="K5" s="33">
        <v>1.3568</v>
      </c>
      <c r="L5" s="63">
        <v>1.3568</v>
      </c>
      <c r="M5" s="33">
        <v>4.1000000000000002E-2</v>
      </c>
      <c r="N5" s="33">
        <v>1.3568</v>
      </c>
    </row>
    <row r="6" spans="1:14" x14ac:dyDescent="0.2">
      <c r="A6" s="29" t="s">
        <v>108</v>
      </c>
      <c r="B6" s="30" t="s">
        <v>109</v>
      </c>
      <c r="C6" s="3" t="s">
        <v>108</v>
      </c>
      <c r="D6" s="4" t="s">
        <v>109</v>
      </c>
      <c r="E6" s="5" t="s">
        <v>110</v>
      </c>
      <c r="F6" s="6" t="s">
        <v>1</v>
      </c>
      <c r="G6" s="7">
        <v>20</v>
      </c>
      <c r="H6" s="8"/>
      <c r="I6" s="34">
        <v>1.2185999999999999</v>
      </c>
      <c r="J6" s="34">
        <v>9.7000000000000003E-2</v>
      </c>
      <c r="K6" s="34">
        <v>1.3156000000000001</v>
      </c>
      <c r="L6" s="62">
        <v>1.2386999999999999</v>
      </c>
      <c r="M6" s="34">
        <v>5.3199999999999997E-2</v>
      </c>
      <c r="N6" s="34">
        <v>1.2918000000000001</v>
      </c>
    </row>
    <row r="7" spans="1:14" x14ac:dyDescent="0.2">
      <c r="A7" s="31" t="s">
        <v>111</v>
      </c>
      <c r="B7" s="32" t="s">
        <v>112</v>
      </c>
      <c r="C7" s="3" t="s">
        <v>111</v>
      </c>
      <c r="D7" s="4" t="s">
        <v>112</v>
      </c>
      <c r="E7" s="5" t="s">
        <v>113</v>
      </c>
      <c r="F7" s="6" t="s">
        <v>1</v>
      </c>
      <c r="G7" s="7">
        <v>20</v>
      </c>
      <c r="H7" s="8"/>
      <c r="I7" s="33">
        <v>1.2261</v>
      </c>
      <c r="J7" s="33">
        <v>4.4699999999999997E-2</v>
      </c>
      <c r="K7" s="33">
        <v>1.2706999999999999</v>
      </c>
      <c r="L7" s="63">
        <v>1.2882</v>
      </c>
      <c r="M7" s="33">
        <v>4.1000000000000002E-2</v>
      </c>
      <c r="N7" s="33">
        <v>1.3291999999999999</v>
      </c>
    </row>
    <row r="8" spans="1:14" x14ac:dyDescent="0.2">
      <c r="A8" s="29" t="s">
        <v>114</v>
      </c>
      <c r="B8" s="30" t="s">
        <v>115</v>
      </c>
      <c r="C8" s="3" t="s">
        <v>114</v>
      </c>
      <c r="D8" s="4" t="s">
        <v>115</v>
      </c>
      <c r="E8" s="5" t="s">
        <v>116</v>
      </c>
      <c r="F8" s="6" t="s">
        <v>1</v>
      </c>
      <c r="G8" s="7">
        <v>20</v>
      </c>
      <c r="H8" s="8"/>
      <c r="I8" s="34">
        <v>1.2629999999999999</v>
      </c>
      <c r="J8" s="34">
        <v>0</v>
      </c>
      <c r="K8" s="34">
        <v>1.2629999999999999</v>
      </c>
      <c r="L8" s="62">
        <v>1.2386999999999999</v>
      </c>
      <c r="M8" s="34">
        <v>5.3199999999999997E-2</v>
      </c>
      <c r="N8" s="34">
        <v>1.2918000000000001</v>
      </c>
    </row>
    <row r="9" spans="1:14" x14ac:dyDescent="0.2">
      <c r="A9" s="31" t="s">
        <v>117</v>
      </c>
      <c r="B9" s="32" t="s">
        <v>118</v>
      </c>
      <c r="C9" s="3" t="s">
        <v>117</v>
      </c>
      <c r="D9" s="4" t="s">
        <v>118</v>
      </c>
      <c r="E9" s="5" t="s">
        <v>119</v>
      </c>
      <c r="F9" s="6" t="s">
        <v>1</v>
      </c>
      <c r="G9" s="7">
        <v>21</v>
      </c>
      <c r="H9" s="8"/>
      <c r="I9" s="33">
        <v>1.2927999999999999</v>
      </c>
      <c r="J9" s="33">
        <v>0</v>
      </c>
      <c r="K9" s="33">
        <v>1.2927999999999999</v>
      </c>
      <c r="L9" s="63">
        <v>1.2882</v>
      </c>
      <c r="M9" s="33">
        <v>4.1000000000000002E-2</v>
      </c>
      <c r="N9" s="33">
        <v>1.3291999999999999</v>
      </c>
    </row>
    <row r="10" spans="1:14" x14ac:dyDescent="0.2">
      <c r="A10" s="1" t="s">
        <v>120</v>
      </c>
      <c r="B10" s="2" t="s">
        <v>121</v>
      </c>
      <c r="C10" s="3" t="s">
        <v>120</v>
      </c>
      <c r="D10" s="4" t="s">
        <v>121</v>
      </c>
      <c r="E10" s="5" t="s">
        <v>122</v>
      </c>
      <c r="F10" s="6" t="s">
        <v>1</v>
      </c>
      <c r="G10" s="7">
        <v>22</v>
      </c>
      <c r="H10" s="8"/>
      <c r="I10" s="24">
        <v>1.2834000000000001</v>
      </c>
      <c r="J10" s="24">
        <v>2.0899999999999998E-2</v>
      </c>
      <c r="K10" s="24">
        <v>1.3043</v>
      </c>
      <c r="L10" s="60">
        <v>1.2834000000000001</v>
      </c>
      <c r="M10" s="24">
        <v>2.0899999999999998E-2</v>
      </c>
      <c r="N10" s="24">
        <v>1.3043</v>
      </c>
    </row>
    <row r="11" spans="1:14" x14ac:dyDescent="0.2">
      <c r="A11" s="1" t="s">
        <v>123</v>
      </c>
      <c r="B11" s="2" t="s">
        <v>124</v>
      </c>
      <c r="C11" s="3" t="s">
        <v>123</v>
      </c>
      <c r="D11" s="4" t="s">
        <v>124</v>
      </c>
      <c r="E11" s="5" t="s">
        <v>125</v>
      </c>
      <c r="F11" s="6" t="s">
        <v>1</v>
      </c>
      <c r="G11" s="7">
        <v>22</v>
      </c>
      <c r="H11" s="8"/>
      <c r="I11" s="24">
        <v>1.3643000000000001</v>
      </c>
      <c r="J11" s="24">
        <v>0</v>
      </c>
      <c r="K11" s="24">
        <v>1.3643000000000001</v>
      </c>
      <c r="L11" s="60">
        <v>1.3643000000000001</v>
      </c>
      <c r="M11" s="24">
        <v>0</v>
      </c>
      <c r="N11" s="24">
        <v>1.3643000000000001</v>
      </c>
    </row>
    <row r="12" spans="1:14" x14ac:dyDescent="0.2">
      <c r="A12" s="1" t="s">
        <v>126</v>
      </c>
      <c r="B12" s="2" t="s">
        <v>127</v>
      </c>
      <c r="C12" s="3" t="s">
        <v>126</v>
      </c>
      <c r="D12" s="4" t="s">
        <v>127</v>
      </c>
      <c r="E12" s="5" t="s">
        <v>128</v>
      </c>
      <c r="F12" s="6" t="s">
        <v>1</v>
      </c>
      <c r="G12" s="7">
        <v>22</v>
      </c>
      <c r="H12" s="8"/>
      <c r="I12" s="24">
        <v>1.3442000000000001</v>
      </c>
      <c r="J12" s="24">
        <v>9.2999999999999992E-3</v>
      </c>
      <c r="K12" s="24">
        <v>1.3534999999999999</v>
      </c>
      <c r="L12" s="60">
        <v>1.3442000000000001</v>
      </c>
      <c r="M12" s="24">
        <v>9.2999999999999992E-3</v>
      </c>
      <c r="N12" s="24">
        <v>1.3534999999999999</v>
      </c>
    </row>
    <row r="13" spans="1:14" x14ac:dyDescent="0.2">
      <c r="A13" s="1" t="s">
        <v>129</v>
      </c>
      <c r="B13" s="2" t="s">
        <v>130</v>
      </c>
      <c r="C13" s="3" t="s">
        <v>129</v>
      </c>
      <c r="D13" s="4" t="s">
        <v>130</v>
      </c>
      <c r="E13" s="5" t="s">
        <v>131</v>
      </c>
      <c r="F13" s="6" t="s">
        <v>94</v>
      </c>
      <c r="G13" s="7">
        <v>26</v>
      </c>
      <c r="H13" s="8"/>
      <c r="I13" s="24">
        <v>0</v>
      </c>
      <c r="J13" s="24">
        <v>0</v>
      </c>
      <c r="K13" s="24">
        <v>1.4161999999999999</v>
      </c>
      <c r="L13" s="60">
        <v>0</v>
      </c>
      <c r="M13" s="24">
        <v>0</v>
      </c>
      <c r="N13" s="24">
        <v>1.4161999999999999</v>
      </c>
    </row>
    <row r="14" spans="1:14" x14ac:dyDescent="0.2">
      <c r="A14" s="1" t="s">
        <v>132</v>
      </c>
      <c r="B14" s="2" t="s">
        <v>133</v>
      </c>
      <c r="C14" s="3" t="s">
        <v>132</v>
      </c>
      <c r="D14" s="4" t="s">
        <v>133</v>
      </c>
      <c r="E14" s="5" t="s">
        <v>134</v>
      </c>
      <c r="F14" s="6" t="s">
        <v>94</v>
      </c>
      <c r="G14" s="7">
        <v>26</v>
      </c>
      <c r="H14" s="8"/>
      <c r="I14" s="24">
        <v>0</v>
      </c>
      <c r="J14" s="24">
        <v>0</v>
      </c>
      <c r="K14" s="24">
        <v>1.4161999999999999</v>
      </c>
      <c r="L14" s="60">
        <v>0</v>
      </c>
      <c r="M14" s="24">
        <v>0</v>
      </c>
      <c r="N14" s="24">
        <v>1.4161999999999999</v>
      </c>
    </row>
    <row r="15" spans="1:14" x14ac:dyDescent="0.2">
      <c r="A15" s="1" t="s">
        <v>135</v>
      </c>
      <c r="B15" s="2" t="s">
        <v>136</v>
      </c>
      <c r="C15" s="3" t="s">
        <v>135</v>
      </c>
      <c r="D15" s="4" t="s">
        <v>136</v>
      </c>
      <c r="E15" s="5" t="s">
        <v>137</v>
      </c>
      <c r="F15" s="6" t="s">
        <v>94</v>
      </c>
      <c r="G15" s="7">
        <v>26</v>
      </c>
      <c r="H15" s="8"/>
      <c r="I15" s="24">
        <v>1.4612000000000001</v>
      </c>
      <c r="J15" s="24">
        <v>1.5800000000000002E-2</v>
      </c>
      <c r="K15" s="24">
        <v>1.4771000000000001</v>
      </c>
      <c r="L15" s="60">
        <v>1.4612000000000001</v>
      </c>
      <c r="M15" s="24">
        <v>1.5800000000000002E-2</v>
      </c>
      <c r="N15" s="24">
        <v>1.4771000000000001</v>
      </c>
    </row>
    <row r="16" spans="1:14" x14ac:dyDescent="0.2">
      <c r="A16" s="9" t="s">
        <v>129</v>
      </c>
      <c r="B16" s="10" t="s">
        <v>130</v>
      </c>
      <c r="C16" s="11" t="s">
        <v>138</v>
      </c>
      <c r="D16" s="12" t="s">
        <v>139</v>
      </c>
      <c r="E16" s="13" t="s">
        <v>140</v>
      </c>
      <c r="F16" s="14" t="s">
        <v>94</v>
      </c>
      <c r="G16" s="15">
        <v>26</v>
      </c>
      <c r="H16" s="16"/>
      <c r="I16" s="24">
        <v>1.3914</v>
      </c>
      <c r="J16" s="24">
        <v>2.4799999999999999E-2</v>
      </c>
      <c r="K16" s="24">
        <v>0</v>
      </c>
      <c r="L16" s="60">
        <v>1.3914</v>
      </c>
      <c r="M16" s="24">
        <v>2.4799999999999999E-2</v>
      </c>
      <c r="N16" s="24">
        <v>0</v>
      </c>
    </row>
    <row r="17" spans="1:14" x14ac:dyDescent="0.2">
      <c r="A17" s="9" t="s">
        <v>132</v>
      </c>
      <c r="B17" s="10" t="s">
        <v>133</v>
      </c>
      <c r="C17" s="11" t="s">
        <v>138</v>
      </c>
      <c r="D17" s="12" t="s">
        <v>139</v>
      </c>
      <c r="E17" s="13" t="s">
        <v>141</v>
      </c>
      <c r="F17" s="14" t="s">
        <v>94</v>
      </c>
      <c r="G17" s="15">
        <v>26</v>
      </c>
      <c r="H17" s="16"/>
      <c r="I17" s="24">
        <v>1.3914</v>
      </c>
      <c r="J17" s="24">
        <v>2.4799999999999999E-2</v>
      </c>
      <c r="K17" s="24">
        <v>0</v>
      </c>
      <c r="L17" s="60">
        <v>1.3914</v>
      </c>
      <c r="M17" s="24">
        <v>2.4799999999999999E-2</v>
      </c>
      <c r="N17" s="24">
        <v>0</v>
      </c>
    </row>
    <row r="18" spans="1:14" x14ac:dyDescent="0.2">
      <c r="A18" s="36" t="s">
        <v>138</v>
      </c>
      <c r="B18" s="37" t="s">
        <v>142</v>
      </c>
      <c r="C18" s="38" t="s">
        <v>138</v>
      </c>
      <c r="D18" s="39" t="s">
        <v>142</v>
      </c>
      <c r="E18" s="40" t="s">
        <v>143</v>
      </c>
      <c r="F18" s="41" t="s">
        <v>94</v>
      </c>
      <c r="G18" s="42">
        <v>26</v>
      </c>
      <c r="H18" s="16"/>
      <c r="I18" s="24">
        <v>0</v>
      </c>
      <c r="J18" s="24">
        <v>0</v>
      </c>
      <c r="K18" s="24">
        <v>0</v>
      </c>
      <c r="L18" s="60">
        <v>0</v>
      </c>
      <c r="M18" s="24">
        <v>0</v>
      </c>
      <c r="N18" s="24">
        <v>0</v>
      </c>
    </row>
    <row r="19" spans="1:14" x14ac:dyDescent="0.2">
      <c r="A19" s="1" t="s">
        <v>144</v>
      </c>
      <c r="B19" s="2" t="s">
        <v>145</v>
      </c>
      <c r="C19" s="3" t="s">
        <v>144</v>
      </c>
      <c r="D19" s="4" t="s">
        <v>145</v>
      </c>
      <c r="E19" s="26" t="s">
        <v>146</v>
      </c>
      <c r="F19" s="6" t="s">
        <v>20</v>
      </c>
      <c r="G19" s="7">
        <v>27</v>
      </c>
      <c r="H19" s="8"/>
      <c r="I19" s="24">
        <v>0</v>
      </c>
      <c r="J19" s="24">
        <v>0</v>
      </c>
      <c r="K19" s="24">
        <v>1.4917</v>
      </c>
      <c r="L19" s="60">
        <v>0</v>
      </c>
      <c r="M19" s="24">
        <v>0</v>
      </c>
      <c r="N19" s="24">
        <v>1.4917</v>
      </c>
    </row>
    <row r="20" spans="1:14" x14ac:dyDescent="0.2">
      <c r="A20" s="1" t="s">
        <v>147</v>
      </c>
      <c r="B20" s="2" t="s">
        <v>148</v>
      </c>
      <c r="C20" s="25" t="s">
        <v>147</v>
      </c>
      <c r="D20" s="4" t="s">
        <v>148</v>
      </c>
      <c r="E20" s="26" t="s">
        <v>149</v>
      </c>
      <c r="F20" s="6" t="s">
        <v>20</v>
      </c>
      <c r="G20" s="7">
        <v>27</v>
      </c>
      <c r="H20" s="8"/>
      <c r="I20" s="24">
        <v>0</v>
      </c>
      <c r="J20" s="24">
        <v>0</v>
      </c>
      <c r="K20" s="24">
        <v>1.4917</v>
      </c>
      <c r="L20" s="60">
        <v>0</v>
      </c>
      <c r="M20" s="24">
        <v>0</v>
      </c>
      <c r="N20" s="24">
        <v>1.4917</v>
      </c>
    </row>
    <row r="21" spans="1:14" x14ac:dyDescent="0.2">
      <c r="A21" s="9" t="s">
        <v>144</v>
      </c>
      <c r="B21" s="10" t="s">
        <v>145</v>
      </c>
      <c r="C21" s="11" t="s">
        <v>150</v>
      </c>
      <c r="D21" s="12" t="s">
        <v>151</v>
      </c>
      <c r="E21" s="13" t="s">
        <v>152</v>
      </c>
      <c r="F21" s="14" t="s">
        <v>20</v>
      </c>
      <c r="G21" s="15">
        <v>27</v>
      </c>
      <c r="H21" s="16"/>
      <c r="I21" s="24">
        <v>1.4917</v>
      </c>
      <c r="J21" s="24">
        <v>0</v>
      </c>
      <c r="K21" s="24">
        <v>0</v>
      </c>
      <c r="L21" s="60">
        <v>1.4917</v>
      </c>
      <c r="M21" s="24">
        <v>0</v>
      </c>
      <c r="N21" s="24">
        <v>0</v>
      </c>
    </row>
    <row r="22" spans="1:14" x14ac:dyDescent="0.2">
      <c r="A22" s="9" t="s">
        <v>147</v>
      </c>
      <c r="B22" s="10" t="s">
        <v>148</v>
      </c>
      <c r="C22" s="11" t="s">
        <v>150</v>
      </c>
      <c r="D22" s="12" t="s">
        <v>151</v>
      </c>
      <c r="E22" s="13" t="s">
        <v>153</v>
      </c>
      <c r="F22" s="14" t="s">
        <v>20</v>
      </c>
      <c r="G22" s="15">
        <v>27</v>
      </c>
      <c r="H22" s="16"/>
      <c r="I22" s="24">
        <v>1.4917</v>
      </c>
      <c r="J22" s="24">
        <v>0</v>
      </c>
      <c r="K22" s="24">
        <v>0</v>
      </c>
      <c r="L22" s="60">
        <v>1.4917</v>
      </c>
      <c r="M22" s="24">
        <v>0</v>
      </c>
      <c r="N22" s="24">
        <v>0</v>
      </c>
    </row>
    <row r="23" spans="1:14" x14ac:dyDescent="0.2">
      <c r="A23" s="36" t="s">
        <v>150</v>
      </c>
      <c r="B23" s="37" t="s">
        <v>154</v>
      </c>
      <c r="C23" s="38" t="s">
        <v>150</v>
      </c>
      <c r="D23" s="39" t="s">
        <v>154</v>
      </c>
      <c r="E23" s="40" t="s">
        <v>155</v>
      </c>
      <c r="F23" s="41" t="s">
        <v>20</v>
      </c>
      <c r="G23" s="42">
        <v>27</v>
      </c>
      <c r="H23" s="16"/>
      <c r="I23" s="24">
        <v>0</v>
      </c>
      <c r="J23" s="24">
        <v>0</v>
      </c>
      <c r="K23" s="24">
        <v>0</v>
      </c>
      <c r="L23" s="60">
        <v>0</v>
      </c>
      <c r="M23" s="24">
        <v>0</v>
      </c>
      <c r="N23" s="24">
        <v>0</v>
      </c>
    </row>
    <row r="24" spans="1:14" x14ac:dyDescent="0.2">
      <c r="A24" s="1" t="s">
        <v>156</v>
      </c>
      <c r="B24" s="2" t="s">
        <v>157</v>
      </c>
      <c r="C24" s="3" t="s">
        <v>156</v>
      </c>
      <c r="D24" s="4" t="s">
        <v>157</v>
      </c>
      <c r="E24" s="5" t="s">
        <v>158</v>
      </c>
      <c r="F24" s="6" t="s">
        <v>97</v>
      </c>
      <c r="G24" s="7">
        <v>35</v>
      </c>
      <c r="H24" s="8"/>
      <c r="I24" s="24">
        <v>1.4964</v>
      </c>
      <c r="J24" s="24">
        <v>0.1898</v>
      </c>
      <c r="K24" s="24">
        <v>1.6860999999999999</v>
      </c>
      <c r="L24" s="60">
        <v>1.4964</v>
      </c>
      <c r="M24" s="24">
        <v>0.1898</v>
      </c>
      <c r="N24" s="24">
        <v>1.6860999999999999</v>
      </c>
    </row>
    <row r="25" spans="1:14" x14ac:dyDescent="0.2">
      <c r="A25" s="27" t="s">
        <v>159</v>
      </c>
      <c r="B25" s="28" t="s">
        <v>160</v>
      </c>
      <c r="C25" s="3" t="s">
        <v>159</v>
      </c>
      <c r="D25" s="4" t="s">
        <v>160</v>
      </c>
      <c r="E25" s="5" t="s">
        <v>161</v>
      </c>
      <c r="F25" s="6" t="s">
        <v>33</v>
      </c>
      <c r="G25" s="7">
        <v>41</v>
      </c>
      <c r="H25" s="8"/>
      <c r="I25" s="35">
        <v>1.7437</v>
      </c>
      <c r="J25" s="35">
        <v>2.46E-2</v>
      </c>
      <c r="K25" s="35">
        <v>1.7521</v>
      </c>
      <c r="L25" s="61">
        <v>1.6446000000000001</v>
      </c>
      <c r="M25" s="35">
        <v>3.0000000000000001E-3</v>
      </c>
      <c r="N25" s="35">
        <v>1.6475</v>
      </c>
    </row>
    <row r="26" spans="1:14" x14ac:dyDescent="0.2">
      <c r="A26" s="1" t="s">
        <v>162</v>
      </c>
      <c r="B26" s="2" t="s">
        <v>163</v>
      </c>
      <c r="C26" s="25" t="s">
        <v>162</v>
      </c>
      <c r="D26" s="4" t="s">
        <v>163</v>
      </c>
      <c r="E26" s="26" t="s">
        <v>164</v>
      </c>
      <c r="F26" s="6" t="s">
        <v>33</v>
      </c>
      <c r="G26" s="7">
        <v>41</v>
      </c>
      <c r="H26" s="8"/>
      <c r="I26" s="24">
        <v>0</v>
      </c>
      <c r="J26" s="24">
        <v>0</v>
      </c>
      <c r="K26" s="24">
        <v>1.6783999999999999</v>
      </c>
      <c r="L26" s="60">
        <v>0</v>
      </c>
      <c r="M26" s="24">
        <v>0</v>
      </c>
      <c r="N26" s="24">
        <v>1.6783999999999999</v>
      </c>
    </row>
    <row r="27" spans="1:14" x14ac:dyDescent="0.2">
      <c r="A27" s="1" t="s">
        <v>165</v>
      </c>
      <c r="B27" s="2" t="s">
        <v>166</v>
      </c>
      <c r="C27" s="25" t="s">
        <v>165</v>
      </c>
      <c r="D27" s="4" t="s">
        <v>166</v>
      </c>
      <c r="E27" s="26" t="s">
        <v>167</v>
      </c>
      <c r="F27" s="6" t="s">
        <v>33</v>
      </c>
      <c r="G27" s="7">
        <v>41</v>
      </c>
      <c r="H27" s="8"/>
      <c r="I27" s="24">
        <v>0</v>
      </c>
      <c r="J27" s="24">
        <v>0</v>
      </c>
      <c r="K27" s="24">
        <v>1.6783999999999999</v>
      </c>
      <c r="L27" s="60">
        <v>0</v>
      </c>
      <c r="M27" s="24">
        <v>0</v>
      </c>
      <c r="N27" s="24">
        <v>1.6783999999999999</v>
      </c>
    </row>
    <row r="28" spans="1:14" x14ac:dyDescent="0.2">
      <c r="A28" s="9" t="s">
        <v>162</v>
      </c>
      <c r="B28" s="10" t="s">
        <v>163</v>
      </c>
      <c r="C28" s="11" t="s">
        <v>168</v>
      </c>
      <c r="D28" s="12" t="s">
        <v>169</v>
      </c>
      <c r="E28" s="13" t="s">
        <v>170</v>
      </c>
      <c r="F28" s="14" t="s">
        <v>33</v>
      </c>
      <c r="G28" s="15">
        <v>41</v>
      </c>
      <c r="H28" s="16"/>
      <c r="I28" s="24">
        <v>1.6675</v>
      </c>
      <c r="J28" s="24">
        <v>1.0999999999999999E-2</v>
      </c>
      <c r="K28" s="24">
        <v>0</v>
      </c>
      <c r="L28" s="60">
        <v>1.6675</v>
      </c>
      <c r="M28" s="24">
        <v>1.0999999999999999E-2</v>
      </c>
      <c r="N28" s="24">
        <v>0</v>
      </c>
    </row>
    <row r="29" spans="1:14" x14ac:dyDescent="0.2">
      <c r="A29" s="9" t="s">
        <v>165</v>
      </c>
      <c r="B29" s="10" t="s">
        <v>166</v>
      </c>
      <c r="C29" s="11" t="s">
        <v>168</v>
      </c>
      <c r="D29" s="12" t="s">
        <v>169</v>
      </c>
      <c r="E29" s="13" t="s">
        <v>171</v>
      </c>
      <c r="F29" s="14" t="s">
        <v>33</v>
      </c>
      <c r="G29" s="15">
        <v>41</v>
      </c>
      <c r="H29" s="16"/>
      <c r="I29" s="24">
        <v>1.6675</v>
      </c>
      <c r="J29" s="24">
        <v>1.0999999999999999E-2</v>
      </c>
      <c r="K29" s="24">
        <v>0</v>
      </c>
      <c r="L29" s="60">
        <v>1.6675</v>
      </c>
      <c r="M29" s="24">
        <v>1.0999999999999999E-2</v>
      </c>
      <c r="N29" s="24">
        <v>0</v>
      </c>
    </row>
    <row r="30" spans="1:14" x14ac:dyDescent="0.2">
      <c r="A30" s="36" t="s">
        <v>168</v>
      </c>
      <c r="B30" s="37" t="s">
        <v>172</v>
      </c>
      <c r="C30" s="38" t="s">
        <v>168</v>
      </c>
      <c r="D30" s="39" t="s">
        <v>172</v>
      </c>
      <c r="E30" s="40" t="s">
        <v>173</v>
      </c>
      <c r="F30" s="41" t="s">
        <v>33</v>
      </c>
      <c r="G30" s="42">
        <v>41</v>
      </c>
      <c r="H30" s="16"/>
      <c r="I30" s="24">
        <v>0</v>
      </c>
      <c r="J30" s="24">
        <v>0</v>
      </c>
      <c r="K30" s="24">
        <v>0</v>
      </c>
      <c r="L30" s="60">
        <v>0</v>
      </c>
      <c r="M30" s="24">
        <v>0</v>
      </c>
      <c r="N30" s="24">
        <v>0</v>
      </c>
    </row>
    <row r="31" spans="1:14" x14ac:dyDescent="0.2">
      <c r="A31" s="1" t="s">
        <v>174</v>
      </c>
      <c r="B31" s="2" t="s">
        <v>175</v>
      </c>
      <c r="C31" s="3" t="s">
        <v>174</v>
      </c>
      <c r="D31" s="4" t="s">
        <v>175</v>
      </c>
      <c r="E31" s="5" t="s">
        <v>176</v>
      </c>
      <c r="F31" s="6" t="s">
        <v>96</v>
      </c>
      <c r="G31" s="7">
        <v>49</v>
      </c>
      <c r="H31" s="8"/>
      <c r="I31" s="24">
        <v>1.28</v>
      </c>
      <c r="J31" s="24">
        <v>0</v>
      </c>
      <c r="K31" s="24">
        <v>1.28</v>
      </c>
      <c r="L31" s="60">
        <v>1.28</v>
      </c>
      <c r="M31" s="24">
        <v>0</v>
      </c>
      <c r="N31" s="24">
        <v>1.28</v>
      </c>
    </row>
    <row r="32" spans="1:14" x14ac:dyDescent="0.2">
      <c r="A32" s="1" t="s">
        <v>177</v>
      </c>
      <c r="B32" s="2" t="s">
        <v>178</v>
      </c>
      <c r="C32" s="3" t="s">
        <v>177</v>
      </c>
      <c r="D32" s="4" t="s">
        <v>178</v>
      </c>
      <c r="E32" s="5" t="s">
        <v>179</v>
      </c>
      <c r="F32" s="6" t="s">
        <v>95</v>
      </c>
      <c r="G32" s="7">
        <v>52</v>
      </c>
      <c r="H32" s="8"/>
      <c r="I32" s="24">
        <v>1.6197999999999999</v>
      </c>
      <c r="J32" s="24">
        <v>0</v>
      </c>
      <c r="K32" s="24">
        <v>1.6197999999999999</v>
      </c>
      <c r="L32" s="60">
        <v>1.6197999999999999</v>
      </c>
      <c r="M32" s="24">
        <v>0</v>
      </c>
      <c r="N32" s="24">
        <v>1.6197999999999999</v>
      </c>
    </row>
    <row r="33" spans="1:14" x14ac:dyDescent="0.2">
      <c r="A33" s="1" t="s">
        <v>180</v>
      </c>
      <c r="B33" s="2" t="s">
        <v>181</v>
      </c>
      <c r="C33" s="3" t="s">
        <v>180</v>
      </c>
      <c r="D33" s="4" t="s">
        <v>181</v>
      </c>
      <c r="E33" s="5" t="s">
        <v>182</v>
      </c>
      <c r="F33" s="6" t="s">
        <v>95</v>
      </c>
      <c r="G33" s="7">
        <v>52</v>
      </c>
      <c r="H33" s="8"/>
      <c r="I33" s="24">
        <v>1.4114</v>
      </c>
      <c r="J33" s="24">
        <v>0.12720000000000001</v>
      </c>
      <c r="K33" s="24">
        <v>1.5386</v>
      </c>
      <c r="L33" s="60">
        <v>1.4114</v>
      </c>
      <c r="M33" s="24">
        <v>0.12720000000000001</v>
      </c>
      <c r="N33" s="24">
        <v>1.5386</v>
      </c>
    </row>
    <row r="34" spans="1:14" x14ac:dyDescent="0.2">
      <c r="A34" s="1" t="s">
        <v>183</v>
      </c>
      <c r="B34" s="2" t="s">
        <v>184</v>
      </c>
      <c r="C34" s="25" t="s">
        <v>183</v>
      </c>
      <c r="D34" s="4" t="s">
        <v>184</v>
      </c>
      <c r="E34" s="26" t="s">
        <v>185</v>
      </c>
      <c r="F34" s="6" t="s">
        <v>98</v>
      </c>
      <c r="G34" s="43">
        <v>27</v>
      </c>
      <c r="H34" s="8"/>
      <c r="I34" s="24">
        <v>0</v>
      </c>
      <c r="J34" s="24">
        <v>0</v>
      </c>
      <c r="K34" s="24">
        <v>1.5925</v>
      </c>
      <c r="L34" s="60">
        <v>0</v>
      </c>
      <c r="M34" s="24">
        <v>0</v>
      </c>
      <c r="N34" s="24">
        <v>1.5925</v>
      </c>
    </row>
    <row r="35" spans="1:14" x14ac:dyDescent="0.2">
      <c r="A35" s="1" t="s">
        <v>186</v>
      </c>
      <c r="B35" s="2" t="s">
        <v>187</v>
      </c>
      <c r="C35" s="25" t="s">
        <v>186</v>
      </c>
      <c r="D35" s="4" t="s">
        <v>187</v>
      </c>
      <c r="E35" s="5" t="s">
        <v>188</v>
      </c>
      <c r="F35" s="6" t="s">
        <v>98</v>
      </c>
      <c r="G35" s="43">
        <v>27</v>
      </c>
      <c r="H35" s="8"/>
      <c r="I35" s="24">
        <v>0</v>
      </c>
      <c r="J35" s="24">
        <v>0</v>
      </c>
      <c r="K35" s="24">
        <v>1.5925</v>
      </c>
      <c r="L35" s="60">
        <v>0</v>
      </c>
      <c r="M35" s="24">
        <v>0</v>
      </c>
      <c r="N35" s="24">
        <v>1.5925</v>
      </c>
    </row>
    <row r="36" spans="1:14" x14ac:dyDescent="0.2">
      <c r="A36" s="1" t="s">
        <v>189</v>
      </c>
      <c r="B36" s="2" t="s">
        <v>190</v>
      </c>
      <c r="C36" s="25" t="s">
        <v>189</v>
      </c>
      <c r="D36" s="4" t="s">
        <v>190</v>
      </c>
      <c r="E36" s="26" t="s">
        <v>191</v>
      </c>
      <c r="F36" s="6" t="s">
        <v>20</v>
      </c>
      <c r="G36" s="43">
        <v>27</v>
      </c>
      <c r="H36" s="8"/>
      <c r="I36" s="24">
        <v>0</v>
      </c>
      <c r="J36" s="24">
        <v>0</v>
      </c>
      <c r="K36" s="24">
        <v>1.5925</v>
      </c>
      <c r="L36" s="60">
        <v>0</v>
      </c>
      <c r="M36" s="24">
        <v>0</v>
      </c>
      <c r="N36" s="24">
        <v>1.5925</v>
      </c>
    </row>
    <row r="37" spans="1:14" x14ac:dyDescent="0.2">
      <c r="A37" s="44" t="s">
        <v>183</v>
      </c>
      <c r="B37" s="45" t="s">
        <v>184</v>
      </c>
      <c r="C37" s="46" t="s">
        <v>192</v>
      </c>
      <c r="D37" s="47" t="s">
        <v>193</v>
      </c>
      <c r="E37" s="48" t="s">
        <v>194</v>
      </c>
      <c r="F37" s="49" t="s">
        <v>98</v>
      </c>
      <c r="G37" s="43">
        <v>27</v>
      </c>
      <c r="H37" s="16"/>
      <c r="I37" s="24">
        <v>1.5548999999999999</v>
      </c>
      <c r="J37" s="24">
        <v>3.7600000000000001E-2</v>
      </c>
      <c r="K37" s="24">
        <v>0</v>
      </c>
      <c r="L37" s="60">
        <v>1.5548999999999999</v>
      </c>
      <c r="M37" s="24">
        <v>3.7600000000000001E-2</v>
      </c>
      <c r="N37" s="24">
        <v>0</v>
      </c>
    </row>
    <row r="38" spans="1:14" x14ac:dyDescent="0.2">
      <c r="A38" s="9" t="s">
        <v>186</v>
      </c>
      <c r="B38" s="10" t="s">
        <v>187</v>
      </c>
      <c r="C38" s="11" t="s">
        <v>192</v>
      </c>
      <c r="D38" s="12" t="s">
        <v>193</v>
      </c>
      <c r="E38" s="13" t="s">
        <v>195</v>
      </c>
      <c r="F38" s="14" t="s">
        <v>98</v>
      </c>
      <c r="G38" s="43">
        <v>27</v>
      </c>
      <c r="H38" s="16"/>
      <c r="I38" s="24">
        <v>1.5548999999999999</v>
      </c>
      <c r="J38" s="24">
        <v>3.7600000000000001E-2</v>
      </c>
      <c r="K38" s="24">
        <v>0</v>
      </c>
      <c r="L38" s="60">
        <v>1.5548999999999999</v>
      </c>
      <c r="M38" s="24">
        <v>3.7600000000000001E-2</v>
      </c>
      <c r="N38" s="24">
        <v>0</v>
      </c>
    </row>
    <row r="39" spans="1:14" x14ac:dyDescent="0.2">
      <c r="A39" s="9" t="s">
        <v>189</v>
      </c>
      <c r="B39" s="10" t="s">
        <v>190</v>
      </c>
      <c r="C39" s="11" t="s">
        <v>192</v>
      </c>
      <c r="D39" s="12" t="s">
        <v>193</v>
      </c>
      <c r="E39" s="13" t="s">
        <v>196</v>
      </c>
      <c r="F39" s="14" t="s">
        <v>20</v>
      </c>
      <c r="G39" s="43">
        <v>27</v>
      </c>
      <c r="H39" s="16"/>
      <c r="I39" s="24">
        <v>1.5548999999999999</v>
      </c>
      <c r="J39" s="24">
        <v>3.7600000000000001E-2</v>
      </c>
      <c r="K39" s="24">
        <v>0</v>
      </c>
      <c r="L39" s="60">
        <v>1.5548999999999999</v>
      </c>
      <c r="M39" s="24">
        <v>3.7600000000000001E-2</v>
      </c>
      <c r="N39" s="24">
        <v>0</v>
      </c>
    </row>
    <row r="40" spans="1:14" x14ac:dyDescent="0.2">
      <c r="A40" s="36" t="s">
        <v>192</v>
      </c>
      <c r="B40" s="37" t="s">
        <v>197</v>
      </c>
      <c r="C40" s="38" t="s">
        <v>192</v>
      </c>
      <c r="D40" s="39" t="s">
        <v>197</v>
      </c>
      <c r="E40" s="40" t="s">
        <v>198</v>
      </c>
      <c r="F40" s="41" t="s">
        <v>20</v>
      </c>
      <c r="G40" s="43">
        <v>27</v>
      </c>
      <c r="H40" s="16"/>
      <c r="I40" s="24">
        <v>0</v>
      </c>
      <c r="J40" s="24">
        <v>0</v>
      </c>
      <c r="K40" s="24">
        <v>0</v>
      </c>
      <c r="L40" s="60">
        <v>0</v>
      </c>
      <c r="M40" s="24">
        <v>0</v>
      </c>
      <c r="N40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BrattlUHSD Aa 1</vt:lpstr>
      <vt:lpstr>MVUHSD Aa 2</vt:lpstr>
      <vt:lpstr>OxUHSD Aa 3</vt:lpstr>
      <vt:lpstr>BarreUHSD Aa 4</vt:lpstr>
      <vt:lpstr>U32 UHSD Aa 5</vt:lpstr>
      <vt:lpstr>GroupCA</vt:lpstr>
      <vt:lpstr>'BarreUHSD Aa 4'!Print_Area</vt:lpstr>
      <vt:lpstr>'BrattlUHSD Aa 1'!Print_Area</vt:lpstr>
      <vt:lpstr>'MVUHSD Aa 2'!Print_Area</vt:lpstr>
      <vt:lpstr>'OxUHSD Aa 3'!Print_Area</vt:lpstr>
      <vt:lpstr>'U32 UHSD Aa 5'!Print_Area</vt:lpstr>
    </vt:vector>
  </TitlesOfParts>
  <Company>Vermont Agency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James</dc:creator>
  <cp:lastModifiedBy>Sprague, Suzanne</cp:lastModifiedBy>
  <cp:lastPrinted>2018-10-16T17:25:54Z</cp:lastPrinted>
  <dcterms:created xsi:type="dcterms:W3CDTF">2018-10-15T15:19:10Z</dcterms:created>
  <dcterms:modified xsi:type="dcterms:W3CDTF">2019-01-29T21:26:20Z</dcterms:modified>
</cp:coreProperties>
</file>